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6515" windowHeight="7935" activeTab="1"/>
  </bookViews>
  <sheets>
    <sheet name="Kalkulation" sheetId="4" r:id="rId1"/>
    <sheet name="mit Software" sheetId="5" r:id="rId2"/>
    <sheet name="Tabelle3" sheetId="3" r:id="rId3"/>
  </sheets>
  <definedNames>
    <definedName name="_xlnm.Print_Area" localSheetId="0">Kalkulation!$A$2:$F$30</definedName>
    <definedName name="_xlnm.Print_Area" localSheetId="1">'mit Software'!$A$2:$F$33</definedName>
  </definedNames>
  <calcPr calcId="145621"/>
</workbook>
</file>

<file path=xl/calcChain.xml><?xml version="1.0" encoding="utf-8"?>
<calcChain xmlns="http://schemas.openxmlformats.org/spreadsheetml/2006/main">
  <c r="F6" i="5" l="1"/>
  <c r="E27" i="5"/>
  <c r="D27" i="5"/>
  <c r="C27" i="5"/>
  <c r="E6" i="5"/>
  <c r="D6" i="5"/>
  <c r="C6" i="5"/>
  <c r="B40" i="5" l="1"/>
  <c r="E20" i="5"/>
  <c r="D20" i="5"/>
  <c r="C20" i="5"/>
  <c r="F20" i="5" s="1"/>
  <c r="C19" i="5"/>
  <c r="E19" i="5" s="1"/>
  <c r="E18" i="5"/>
  <c r="D18" i="5"/>
  <c r="C18" i="5"/>
  <c r="E14" i="5"/>
  <c r="D14" i="5"/>
  <c r="F14" i="5" s="1"/>
  <c r="E13" i="5"/>
  <c r="D13" i="5"/>
  <c r="F13" i="5" s="1"/>
  <c r="E12" i="5"/>
  <c r="D12" i="5"/>
  <c r="F12" i="5" s="1"/>
  <c r="E10" i="5"/>
  <c r="D10" i="5"/>
  <c r="F10" i="5" s="1"/>
  <c r="E9" i="5"/>
  <c r="E23" i="5" s="1"/>
  <c r="E25" i="5" s="1"/>
  <c r="D9" i="5"/>
  <c r="D23" i="5" l="1"/>
  <c r="D25" i="5" s="1"/>
  <c r="E29" i="5"/>
  <c r="E31" i="5" s="1"/>
  <c r="F9" i="5"/>
  <c r="F18" i="5"/>
  <c r="D19" i="5"/>
  <c r="F27" i="5" s="1"/>
  <c r="F19" i="5"/>
  <c r="C23" i="5"/>
  <c r="C25" i="5" s="1"/>
  <c r="C29" i="5" s="1"/>
  <c r="B37" i="4"/>
  <c r="D29" i="5" l="1"/>
  <c r="D31" i="5" s="1"/>
  <c r="C31" i="5"/>
  <c r="F29" i="5"/>
  <c r="F23" i="5"/>
  <c r="F25" i="5" s="1"/>
  <c r="F26" i="4"/>
  <c r="C16" i="4"/>
  <c r="E15" i="4"/>
  <c r="D15" i="4"/>
  <c r="C15" i="4"/>
  <c r="C24" i="4" s="1"/>
  <c r="E17" i="4"/>
  <c r="D17" i="4"/>
  <c r="C17" i="4"/>
  <c r="F31" i="5" l="1"/>
  <c r="E24" i="4"/>
  <c r="F17" i="4"/>
  <c r="E16" i="4"/>
  <c r="D16" i="4" l="1"/>
  <c r="C20" i="4"/>
  <c r="C22" i="4" s="1"/>
  <c r="C26" i="4" s="1"/>
  <c r="C28" i="4" s="1"/>
  <c r="F15" i="4"/>
  <c r="E6" i="4"/>
  <c r="E7" i="4"/>
  <c r="E9" i="4"/>
  <c r="E10" i="4"/>
  <c r="E11" i="4"/>
  <c r="D6" i="4"/>
  <c r="D7" i="4"/>
  <c r="D9" i="4"/>
  <c r="D10" i="4"/>
  <c r="D11" i="4"/>
  <c r="F16" i="4" l="1"/>
  <c r="D24" i="4"/>
  <c r="F24" i="4" s="1"/>
  <c r="F11" i="4"/>
  <c r="F9" i="4"/>
  <c r="F10" i="4"/>
  <c r="F7" i="4"/>
  <c r="E20" i="4"/>
  <c r="E22" i="4" s="1"/>
  <c r="E26" i="4" s="1"/>
  <c r="E28" i="4" s="1"/>
  <c r="D20" i="4"/>
  <c r="D22" i="4" s="1"/>
  <c r="D26" i="4" s="1"/>
  <c r="D28" i="4" s="1"/>
  <c r="F6" i="4"/>
  <c r="F28" i="4" l="1"/>
  <c r="F20" i="4"/>
  <c r="F22" i="4" s="1"/>
</calcChain>
</file>

<file path=xl/sharedStrings.xml><?xml version="1.0" encoding="utf-8"?>
<sst xmlns="http://schemas.openxmlformats.org/spreadsheetml/2006/main" count="64" uniqueCount="34">
  <si>
    <t>Art der Ausgaben</t>
  </si>
  <si>
    <t>Voraussichtliche Höhe im Jahr 1 (in Euro)</t>
  </si>
  <si>
    <t>Voraussichtliche Höhe im Jahr 2 (in Euro)</t>
  </si>
  <si>
    <t>Voraussichtliche Höhe im Jahr 3 (in Euro)</t>
  </si>
  <si>
    <t>Gesamthöhe über Förderzeitraum (in Euro)</t>
  </si>
  <si>
    <t>Vierteljährliche Netzwerktreffen</t>
  </si>
  <si>
    <t>Externe Experten</t>
  </si>
  <si>
    <t>Personalausgaben für den Netzwerkmanager</t>
  </si>
  <si>
    <t>Personalausgaben für den energietechnischen Berater</t>
  </si>
  <si>
    <t>Aufschlüsselung (genaue Bezeichnung)</t>
  </si>
  <si>
    <t>Raummiete</t>
  </si>
  <si>
    <t>Catering</t>
  </si>
  <si>
    <t>Vortragshonorare</t>
  </si>
  <si>
    <t>Reisekosten</t>
  </si>
  <si>
    <t>Unterlagen</t>
  </si>
  <si>
    <t>Vorbereitung, Durchführung und Auswertung der vierteljährlichen Netzwerktreffen</t>
  </si>
  <si>
    <t>Gesamthöhe (in Euro, netto)</t>
  </si>
  <si>
    <t>Gesamthöhe (in Euro, brutto)</t>
  </si>
  <si>
    <t>Beantragte Förderung</t>
  </si>
  <si>
    <t>Anzahl der telnehmenden Kommunen</t>
  </si>
  <si>
    <t>Sachausgaben</t>
  </si>
  <si>
    <t>Tagessatz der Dienstleister</t>
  </si>
  <si>
    <t>Coachingleistungen zum Aufbau bzw. Verstetigung des Energiemanagements</t>
  </si>
  <si>
    <t>Eigenanteil der x Kommunen</t>
  </si>
  <si>
    <t>Eigenanteil je Kommune (in Euro, brutto)</t>
  </si>
  <si>
    <t>Energietechnische Beratungen (etB) und Dokumentation der Ergebnisse</t>
  </si>
  <si>
    <t>Beratertage (etB) pro Kommune im ersten Jahr</t>
  </si>
  <si>
    <t>Beratertage (etB) im zweiten Jahr</t>
  </si>
  <si>
    <t>Beratertage (etB) im dritten Jahr</t>
  </si>
  <si>
    <t>Anzahl der beantragten Coachingtage im KS+</t>
  </si>
  <si>
    <t>KEM-Software</t>
  </si>
  <si>
    <t>Anzahl Liegenschaften je Kommune in Software</t>
  </si>
  <si>
    <t>Anzahl Zähler je Liegenschaft</t>
  </si>
  <si>
    <t>Lizenzkosten (Beispiel Interwatt)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</si>
</sst>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0" fillId="0" borderId="0" xfId="0" applyNumberForma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2" xfId="0" applyFont="1" applyBorder="1"/>
    <xf numFmtId="3" fontId="1" fillId="0" borderId="2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1" xfId="0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12" xfId="0" applyNumberFormat="1" applyFont="1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/>
    <xf numFmtId="3" fontId="1" fillId="0" borderId="15" xfId="0" applyNumberFormat="1" applyFont="1" applyBorder="1"/>
    <xf numFmtId="3" fontId="1" fillId="0" borderId="14" xfId="0" applyNumberFormat="1" applyFont="1" applyBorder="1"/>
    <xf numFmtId="3" fontId="1" fillId="0" borderId="16" xfId="0" applyNumberFormat="1" applyFont="1" applyBorder="1"/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21" xfId="0" applyBorder="1" applyAlignment="1">
      <alignment wrapText="1"/>
    </xf>
    <xf numFmtId="0" fontId="0" fillId="0" borderId="6" xfId="0" applyBorder="1"/>
    <xf numFmtId="0" fontId="0" fillId="0" borderId="21" xfId="0" applyBorder="1"/>
    <xf numFmtId="0" fontId="1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3" fontId="1" fillId="0" borderId="8" xfId="0" applyNumberFormat="1" applyFont="1" applyBorder="1"/>
    <xf numFmtId="3" fontId="1" fillId="0" borderId="10" xfId="0" applyNumberFormat="1" applyFont="1" applyBorder="1"/>
    <xf numFmtId="0" fontId="0" fillId="0" borderId="0" xfId="0" applyFill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4" fontId="0" fillId="0" borderId="0" xfId="0" applyNumberFormat="1"/>
    <xf numFmtId="4" fontId="1" fillId="0" borderId="0" xfId="0" applyNumberFormat="1" applyFont="1"/>
    <xf numFmtId="0" fontId="0" fillId="0" borderId="21" xfId="0" applyBorder="1" applyAlignment="1">
      <alignment vertical="top" wrapText="1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1" fillId="0" borderId="1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3" zoomScale="80" zoomScaleNormal="80" workbookViewId="0">
      <selection activeCell="A15" sqref="A15"/>
    </sheetView>
  </sheetViews>
  <sheetFormatPr baseColWidth="10" defaultRowHeight="15" x14ac:dyDescent="0.25"/>
  <cols>
    <col min="1" max="1" width="48" customWidth="1"/>
    <col min="2" max="2" width="42" customWidth="1"/>
    <col min="3" max="3" width="22.28515625" customWidth="1"/>
    <col min="4" max="4" width="20.28515625" customWidth="1"/>
    <col min="5" max="5" width="18.7109375" customWidth="1"/>
    <col min="6" max="6" width="18" customWidth="1"/>
  </cols>
  <sheetData>
    <row r="1" spans="1:7" ht="15.75" thickBot="1" x14ac:dyDescent="0.3"/>
    <row r="2" spans="1:7" s="9" customFormat="1" ht="50.1" customHeight="1" thickBot="1" x14ac:dyDescent="0.3">
      <c r="A2" s="27" t="s">
        <v>0</v>
      </c>
      <c r="B2" s="28" t="s">
        <v>9</v>
      </c>
      <c r="C2" s="29" t="s">
        <v>1</v>
      </c>
      <c r="D2" s="28" t="s">
        <v>2</v>
      </c>
      <c r="E2" s="29" t="s">
        <v>3</v>
      </c>
      <c r="F2" s="30" t="s">
        <v>4</v>
      </c>
      <c r="G2" s="10"/>
    </row>
    <row r="3" spans="1:7" x14ac:dyDescent="0.25">
      <c r="A3" s="13"/>
      <c r="B3" s="6"/>
      <c r="C3" s="3"/>
      <c r="D3" s="6"/>
      <c r="E3" s="3"/>
      <c r="F3" s="14"/>
    </row>
    <row r="4" spans="1:7" x14ac:dyDescent="0.25">
      <c r="A4" s="55" t="s">
        <v>20</v>
      </c>
      <c r="B4" s="6"/>
      <c r="C4" s="3"/>
      <c r="D4" s="6"/>
      <c r="E4" s="3"/>
      <c r="F4" s="14"/>
    </row>
    <row r="5" spans="1:7" x14ac:dyDescent="0.25">
      <c r="A5" s="13"/>
      <c r="B5" s="6"/>
      <c r="C5" s="3"/>
      <c r="D5" s="6"/>
      <c r="E5" s="3"/>
      <c r="F5" s="14"/>
    </row>
    <row r="6" spans="1:7" x14ac:dyDescent="0.25">
      <c r="A6" s="41" t="s">
        <v>5</v>
      </c>
      <c r="B6" s="50" t="s">
        <v>10</v>
      </c>
      <c r="C6" s="2">
        <v>0</v>
      </c>
      <c r="D6" s="5">
        <f>C6</f>
        <v>0</v>
      </c>
      <c r="E6" s="2">
        <f>C6</f>
        <v>0</v>
      </c>
      <c r="F6" s="42">
        <f t="shared" ref="F6:F11" si="0">C6+D6+E6</f>
        <v>0</v>
      </c>
    </row>
    <row r="7" spans="1:7" x14ac:dyDescent="0.25">
      <c r="A7" s="43"/>
      <c r="B7" s="51" t="s">
        <v>11</v>
      </c>
      <c r="C7" s="4">
        <v>40</v>
      </c>
      <c r="D7" s="7">
        <f>C7</f>
        <v>40</v>
      </c>
      <c r="E7" s="4">
        <f>C7</f>
        <v>40</v>
      </c>
      <c r="F7" s="44">
        <f t="shared" si="0"/>
        <v>120</v>
      </c>
    </row>
    <row r="8" spans="1:7" x14ac:dyDescent="0.25">
      <c r="A8" s="13"/>
      <c r="B8" s="52"/>
      <c r="C8" s="3"/>
      <c r="D8" s="6"/>
      <c r="E8" s="3"/>
      <c r="F8" s="14"/>
    </row>
    <row r="9" spans="1:7" x14ac:dyDescent="0.25">
      <c r="A9" s="41" t="s">
        <v>6</v>
      </c>
      <c r="B9" s="50" t="s">
        <v>12</v>
      </c>
      <c r="C9" s="2">
        <v>1000</v>
      </c>
      <c r="D9" s="5">
        <f>C9</f>
        <v>1000</v>
      </c>
      <c r="E9" s="2">
        <f>C9</f>
        <v>1000</v>
      </c>
      <c r="F9" s="42">
        <f t="shared" si="0"/>
        <v>3000</v>
      </c>
    </row>
    <row r="10" spans="1:7" x14ac:dyDescent="0.25">
      <c r="A10" s="13"/>
      <c r="B10" s="52" t="s">
        <v>13</v>
      </c>
      <c r="C10" s="3">
        <v>0</v>
      </c>
      <c r="D10" s="6">
        <f>C10</f>
        <v>0</v>
      </c>
      <c r="E10" s="3">
        <f>C10</f>
        <v>0</v>
      </c>
      <c r="F10" s="14">
        <f t="shared" si="0"/>
        <v>0</v>
      </c>
    </row>
    <row r="11" spans="1:7" x14ac:dyDescent="0.25">
      <c r="A11" s="43"/>
      <c r="B11" s="51" t="s">
        <v>14</v>
      </c>
      <c r="C11" s="4">
        <v>0</v>
      </c>
      <c r="D11" s="7">
        <f>C11</f>
        <v>0</v>
      </c>
      <c r="E11" s="4">
        <f>C11</f>
        <v>0</v>
      </c>
      <c r="F11" s="44">
        <f t="shared" si="0"/>
        <v>0</v>
      </c>
    </row>
    <row r="12" spans="1:7" x14ac:dyDescent="0.25">
      <c r="A12" s="13"/>
      <c r="B12" s="52"/>
      <c r="C12" s="3"/>
      <c r="D12" s="6"/>
      <c r="E12" s="3"/>
      <c r="F12" s="14"/>
    </row>
    <row r="13" spans="1:7" x14ac:dyDescent="0.25">
      <c r="A13" s="13"/>
      <c r="B13" s="6"/>
      <c r="C13" s="3"/>
      <c r="D13" s="6"/>
      <c r="E13" s="3"/>
      <c r="F13" s="14"/>
    </row>
    <row r="14" spans="1:7" x14ac:dyDescent="0.25">
      <c r="A14" s="13"/>
      <c r="B14" s="6"/>
      <c r="C14" s="3"/>
      <c r="D14" s="6"/>
      <c r="E14" s="3"/>
      <c r="F14" s="14"/>
    </row>
    <row r="15" spans="1:7" ht="50.25" customHeight="1" x14ac:dyDescent="0.25">
      <c r="A15" s="56" t="s">
        <v>7</v>
      </c>
      <c r="B15" s="49" t="s">
        <v>15</v>
      </c>
      <c r="C15" s="32">
        <f>2*4*B31</f>
        <v>5680</v>
      </c>
      <c r="D15" s="33">
        <f>2*4*B31</f>
        <v>5680</v>
      </c>
      <c r="E15" s="32">
        <f>2*4*B31</f>
        <v>5680</v>
      </c>
      <c r="F15" s="40">
        <f t="shared" ref="F15:F16" si="1">C15+D15+E15</f>
        <v>17040</v>
      </c>
    </row>
    <row r="16" spans="1:7" ht="36.75" customHeight="1" x14ac:dyDescent="0.25">
      <c r="A16" s="13"/>
      <c r="B16" s="16" t="s">
        <v>22</v>
      </c>
      <c r="C16" s="3">
        <f>B30*8*B31</f>
        <v>45440</v>
      </c>
      <c r="D16" s="6">
        <f>C16</f>
        <v>45440</v>
      </c>
      <c r="E16" s="3">
        <f>C16</f>
        <v>45440</v>
      </c>
      <c r="F16" s="14">
        <f t="shared" si="1"/>
        <v>136320</v>
      </c>
    </row>
    <row r="17" spans="1:8" ht="30" x14ac:dyDescent="0.25">
      <c r="A17" s="56" t="s">
        <v>8</v>
      </c>
      <c r="B17" s="31" t="s">
        <v>25</v>
      </c>
      <c r="C17" s="32">
        <f>B30*10*B31</f>
        <v>56800</v>
      </c>
      <c r="D17" s="33">
        <f>B30*5*B31</f>
        <v>28400</v>
      </c>
      <c r="E17" s="32">
        <f>B30*5*B31</f>
        <v>28400</v>
      </c>
      <c r="F17" s="40">
        <f t="shared" ref="F17" si="2">C17+D17+E17</f>
        <v>113600</v>
      </c>
    </row>
    <row r="18" spans="1:8" x14ac:dyDescent="0.25">
      <c r="A18" s="13"/>
      <c r="B18" s="39"/>
      <c r="C18" s="3"/>
      <c r="D18" s="6"/>
      <c r="E18" s="3"/>
      <c r="F18" s="14"/>
    </row>
    <row r="19" spans="1:8" ht="15.75" thickBot="1" x14ac:dyDescent="0.3">
      <c r="A19" s="13"/>
      <c r="B19" s="6"/>
      <c r="C19" s="3"/>
      <c r="D19" s="6"/>
      <c r="E19" s="3"/>
      <c r="F19" s="14"/>
    </row>
    <row r="20" spans="1:8" x14ac:dyDescent="0.25">
      <c r="A20" s="34" t="s">
        <v>16</v>
      </c>
      <c r="B20" s="35"/>
      <c r="C20" s="36">
        <f>SUM(C4:C18)</f>
        <v>108960</v>
      </c>
      <c r="D20" s="37">
        <f>SUM(D4:D18)</f>
        <v>80560</v>
      </c>
      <c r="E20" s="36">
        <f>SUM(E4:E18)</f>
        <v>80560</v>
      </c>
      <c r="F20" s="38">
        <f>SUM(F4:F18)</f>
        <v>270080</v>
      </c>
    </row>
    <row r="21" spans="1:8" x14ac:dyDescent="0.25">
      <c r="A21" s="17"/>
      <c r="B21" s="18"/>
      <c r="C21" s="11"/>
      <c r="D21" s="18"/>
      <c r="E21" s="11"/>
      <c r="F21" s="21"/>
    </row>
    <row r="22" spans="1:8" x14ac:dyDescent="0.25">
      <c r="A22" s="17" t="s">
        <v>17</v>
      </c>
      <c r="B22" s="18"/>
      <c r="C22" s="12">
        <f>C20*1.19</f>
        <v>129662.39999999999</v>
      </c>
      <c r="D22" s="19">
        <f t="shared" ref="D22:F22" si="3">D20*1.19</f>
        <v>95866.4</v>
      </c>
      <c r="E22" s="12">
        <f t="shared" si="3"/>
        <v>95866.4</v>
      </c>
      <c r="F22" s="20">
        <f t="shared" si="3"/>
        <v>321395.20000000001</v>
      </c>
    </row>
    <row r="23" spans="1:8" x14ac:dyDescent="0.25">
      <c r="A23" s="17"/>
      <c r="B23" s="18"/>
      <c r="C23" s="11"/>
      <c r="D23" s="18"/>
      <c r="E23" s="11"/>
      <c r="F23" s="21"/>
    </row>
    <row r="24" spans="1:8" x14ac:dyDescent="0.25">
      <c r="A24" s="17" t="s">
        <v>18</v>
      </c>
      <c r="B24" s="18"/>
      <c r="C24" s="12">
        <f>((C15+C16)*0.5+C17*0.8)*1.19</f>
        <v>84490</v>
      </c>
      <c r="D24" s="12">
        <f>((D15+D16)*0.5+D17*0.8)*1.19</f>
        <v>57453.2</v>
      </c>
      <c r="E24" s="12">
        <f>((E15+E16)*0.5+E17*0.8)*1.19</f>
        <v>57453.2</v>
      </c>
      <c r="F24" s="20">
        <f>C24+D24+E24</f>
        <v>199396.40000000002</v>
      </c>
    </row>
    <row r="25" spans="1:8" x14ac:dyDescent="0.25">
      <c r="A25" s="17"/>
      <c r="B25" s="18"/>
      <c r="C25" s="11"/>
      <c r="D25" s="18"/>
      <c r="E25" s="11"/>
      <c r="F25" s="21"/>
    </row>
    <row r="26" spans="1:8" x14ac:dyDescent="0.25">
      <c r="A26" s="17" t="s">
        <v>23</v>
      </c>
      <c r="B26" s="18"/>
      <c r="C26" s="12">
        <f>C22-C24</f>
        <v>45172.399999999994</v>
      </c>
      <c r="D26" s="12">
        <f>D22-D24</f>
        <v>38413.199999999997</v>
      </c>
      <c r="E26" s="12">
        <f>E22-E24</f>
        <v>38413.199999999997</v>
      </c>
      <c r="F26" s="20">
        <f>C26+D26+E26</f>
        <v>121998.79999999999</v>
      </c>
    </row>
    <row r="27" spans="1:8" x14ac:dyDescent="0.25">
      <c r="A27" s="17"/>
      <c r="B27" s="18"/>
      <c r="C27" s="11"/>
      <c r="D27" s="18"/>
      <c r="E27" s="11"/>
      <c r="F27" s="21"/>
    </row>
    <row r="28" spans="1:8" ht="15.75" thickBot="1" x14ac:dyDescent="0.3">
      <c r="A28" s="22" t="s">
        <v>24</v>
      </c>
      <c r="B28" s="23"/>
      <c r="C28" s="24">
        <f>C26/B30</f>
        <v>5646.5499999999993</v>
      </c>
      <c r="D28" s="25">
        <f>D26/B30</f>
        <v>4801.6499999999996</v>
      </c>
      <c r="E28" s="24">
        <f>E26/B30</f>
        <v>4801.6499999999996</v>
      </c>
      <c r="F28" s="26">
        <f>C28+D28+E28</f>
        <v>15249.849999999999</v>
      </c>
    </row>
    <row r="29" spans="1:8" x14ac:dyDescent="0.25">
      <c r="A29" s="45"/>
      <c r="B29" s="18"/>
      <c r="C29" s="19"/>
      <c r="D29" s="19"/>
      <c r="E29" s="19"/>
      <c r="F29" s="19"/>
    </row>
    <row r="30" spans="1:8" x14ac:dyDescent="0.25">
      <c r="A30" s="46" t="s">
        <v>19</v>
      </c>
      <c r="B30" s="54">
        <v>8</v>
      </c>
      <c r="H30" s="1"/>
    </row>
    <row r="31" spans="1:8" x14ac:dyDescent="0.25">
      <c r="A31" s="46" t="s">
        <v>21</v>
      </c>
      <c r="B31" s="54">
        <v>710</v>
      </c>
      <c r="C31" s="47"/>
      <c r="D31" s="47"/>
      <c r="E31" s="47"/>
      <c r="F31" s="48"/>
    </row>
    <row r="32" spans="1:8" x14ac:dyDescent="0.25">
      <c r="C32" s="47"/>
      <c r="D32" s="47"/>
      <c r="E32" s="47"/>
      <c r="F32" s="48"/>
    </row>
    <row r="33" spans="1:6" x14ac:dyDescent="0.25">
      <c r="A33" t="s">
        <v>26</v>
      </c>
      <c r="B33">
        <v>10</v>
      </c>
      <c r="C33" s="47"/>
      <c r="D33" s="47"/>
      <c r="E33" s="47"/>
      <c r="F33" s="48"/>
    </row>
    <row r="34" spans="1:6" x14ac:dyDescent="0.25">
      <c r="A34" t="s">
        <v>27</v>
      </c>
      <c r="B34">
        <v>5</v>
      </c>
      <c r="C34" s="47"/>
      <c r="D34" s="8"/>
      <c r="E34" s="8"/>
      <c r="F34" s="48"/>
    </row>
    <row r="35" spans="1:6" x14ac:dyDescent="0.25">
      <c r="A35" t="s">
        <v>28</v>
      </c>
      <c r="B35">
        <v>5</v>
      </c>
    </row>
    <row r="37" spans="1:6" x14ac:dyDescent="0.25">
      <c r="A37" t="s">
        <v>29</v>
      </c>
      <c r="B37">
        <f>8+1</f>
        <v>9</v>
      </c>
    </row>
    <row r="40" spans="1:6" x14ac:dyDescent="0.25">
      <c r="A40" s="53"/>
      <c r="B40" s="53"/>
    </row>
    <row r="41" spans="1:6" x14ac:dyDescent="0.25">
      <c r="A41" s="53"/>
      <c r="B41" s="53"/>
    </row>
    <row r="42" spans="1:6" x14ac:dyDescent="0.25">
      <c r="A42" s="53"/>
      <c r="B42" s="53"/>
    </row>
  </sheetData>
  <pageMargins left="0.70866141732283472" right="0.70866141732283472" top="0.78740157480314965" bottom="0.78740157480314965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="80" zoomScaleNormal="80" workbookViewId="0">
      <selection activeCell="C6" sqref="C6"/>
    </sheetView>
  </sheetViews>
  <sheetFormatPr baseColWidth="10" defaultRowHeight="15" x14ac:dyDescent="0.25"/>
  <cols>
    <col min="1" max="1" width="48" customWidth="1"/>
    <col min="2" max="2" width="42" customWidth="1"/>
    <col min="3" max="3" width="22.28515625" customWidth="1"/>
    <col min="4" max="4" width="20.28515625" customWidth="1"/>
    <col min="5" max="5" width="18.7109375" customWidth="1"/>
    <col min="6" max="6" width="18" customWidth="1"/>
  </cols>
  <sheetData>
    <row r="1" spans="1:7" ht="15.75" thickBot="1" x14ac:dyDescent="0.3"/>
    <row r="2" spans="1:7" s="9" customFormat="1" ht="50.1" customHeight="1" thickBot="1" x14ac:dyDescent="0.3">
      <c r="A2" s="27" t="s">
        <v>0</v>
      </c>
      <c r="B2" s="28" t="s">
        <v>9</v>
      </c>
      <c r="C2" s="29" t="s">
        <v>1</v>
      </c>
      <c r="D2" s="28" t="s">
        <v>2</v>
      </c>
      <c r="E2" s="29" t="s">
        <v>3</v>
      </c>
      <c r="F2" s="30" t="s">
        <v>4</v>
      </c>
      <c r="G2" s="10"/>
    </row>
    <row r="3" spans="1:7" x14ac:dyDescent="0.25">
      <c r="A3" s="13"/>
      <c r="B3" s="6"/>
      <c r="C3" s="3"/>
      <c r="D3" s="6"/>
      <c r="E3" s="3"/>
      <c r="F3" s="14"/>
    </row>
    <row r="4" spans="1:7" x14ac:dyDescent="0.25">
      <c r="A4" s="55" t="s">
        <v>20</v>
      </c>
      <c r="B4" s="6"/>
      <c r="C4" s="3"/>
      <c r="D4" s="6"/>
      <c r="E4" s="3"/>
      <c r="F4" s="14"/>
    </row>
    <row r="5" spans="1:7" x14ac:dyDescent="0.25">
      <c r="A5" s="15"/>
      <c r="B5" s="6"/>
      <c r="C5" s="3"/>
      <c r="D5" s="6"/>
      <c r="E5" s="3"/>
      <c r="F5" s="14"/>
    </row>
    <row r="6" spans="1:7" x14ac:dyDescent="0.25">
      <c r="A6" s="15" t="s">
        <v>30</v>
      </c>
      <c r="B6" s="6" t="s">
        <v>33</v>
      </c>
      <c r="C6" s="3">
        <f>B33*B42*B43*36</f>
        <v>11520</v>
      </c>
      <c r="D6" s="6">
        <f>0.2*C6+(9*B33*B42*B43)</f>
        <v>5184</v>
      </c>
      <c r="E6" s="57">
        <f>D6</f>
        <v>5184</v>
      </c>
      <c r="F6" s="58">
        <f t="shared" ref="F6" si="0">C6+D6+E6</f>
        <v>21888</v>
      </c>
    </row>
    <row r="7" spans="1:7" x14ac:dyDescent="0.25">
      <c r="A7" s="15"/>
      <c r="B7" s="6"/>
      <c r="C7" s="3"/>
      <c r="D7" s="6"/>
      <c r="E7" s="3"/>
      <c r="F7" s="14"/>
    </row>
    <row r="8" spans="1:7" x14ac:dyDescent="0.25">
      <c r="A8" s="13"/>
      <c r="B8" s="6"/>
      <c r="C8" s="3"/>
      <c r="D8" s="6"/>
      <c r="E8" s="3"/>
      <c r="F8" s="14"/>
    </row>
    <row r="9" spans="1:7" x14ac:dyDescent="0.25">
      <c r="A9" s="41" t="s">
        <v>5</v>
      </c>
      <c r="B9" s="50" t="s">
        <v>10</v>
      </c>
      <c r="C9" s="2">
        <v>0</v>
      </c>
      <c r="D9" s="5">
        <f>C9</f>
        <v>0</v>
      </c>
      <c r="E9" s="2">
        <f>C9</f>
        <v>0</v>
      </c>
      <c r="F9" s="42">
        <f t="shared" ref="F9:F14" si="1">C9+D9+E9</f>
        <v>0</v>
      </c>
    </row>
    <row r="10" spans="1:7" x14ac:dyDescent="0.25">
      <c r="A10" s="43"/>
      <c r="B10" s="51" t="s">
        <v>11</v>
      </c>
      <c r="C10" s="4">
        <v>40</v>
      </c>
      <c r="D10" s="7">
        <f>C10</f>
        <v>40</v>
      </c>
      <c r="E10" s="4">
        <f>C10</f>
        <v>40</v>
      </c>
      <c r="F10" s="44">
        <f t="shared" si="1"/>
        <v>120</v>
      </c>
    </row>
    <row r="11" spans="1:7" x14ac:dyDescent="0.25">
      <c r="A11" s="13"/>
      <c r="B11" s="52"/>
      <c r="C11" s="3"/>
      <c r="D11" s="6"/>
      <c r="E11" s="3"/>
      <c r="F11" s="14"/>
    </row>
    <row r="12" spans="1:7" x14ac:dyDescent="0.25">
      <c r="A12" s="41" t="s">
        <v>6</v>
      </c>
      <c r="B12" s="50" t="s">
        <v>12</v>
      </c>
      <c r="C12" s="2">
        <v>1000</v>
      </c>
      <c r="D12" s="5">
        <f>C12</f>
        <v>1000</v>
      </c>
      <c r="E12" s="2">
        <f>C12</f>
        <v>1000</v>
      </c>
      <c r="F12" s="42">
        <f t="shared" si="1"/>
        <v>3000</v>
      </c>
    </row>
    <row r="13" spans="1:7" x14ac:dyDescent="0.25">
      <c r="A13" s="13"/>
      <c r="B13" s="52" t="s">
        <v>13</v>
      </c>
      <c r="C13" s="3">
        <v>0</v>
      </c>
      <c r="D13" s="6">
        <f>C13</f>
        <v>0</v>
      </c>
      <c r="E13" s="3">
        <f>C13</f>
        <v>0</v>
      </c>
      <c r="F13" s="14">
        <f t="shared" si="1"/>
        <v>0</v>
      </c>
    </row>
    <row r="14" spans="1:7" x14ac:dyDescent="0.25">
      <c r="A14" s="43"/>
      <c r="B14" s="51" t="s">
        <v>14</v>
      </c>
      <c r="C14" s="4">
        <v>0</v>
      </c>
      <c r="D14" s="7">
        <f>C14</f>
        <v>0</v>
      </c>
      <c r="E14" s="4">
        <f>C14</f>
        <v>0</v>
      </c>
      <c r="F14" s="44">
        <f t="shared" si="1"/>
        <v>0</v>
      </c>
    </row>
    <row r="15" spans="1:7" x14ac:dyDescent="0.25">
      <c r="A15" s="13"/>
      <c r="B15" s="52"/>
      <c r="C15" s="3"/>
      <c r="D15" s="6"/>
      <c r="E15" s="3"/>
      <c r="F15" s="14"/>
    </row>
    <row r="16" spans="1:7" x14ac:dyDescent="0.25">
      <c r="A16" s="13"/>
      <c r="B16" s="6"/>
      <c r="C16" s="3"/>
      <c r="D16" s="6"/>
      <c r="E16" s="3"/>
      <c r="F16" s="14"/>
    </row>
    <row r="17" spans="1:6" x14ac:dyDescent="0.25">
      <c r="A17" s="13"/>
      <c r="B17" s="6"/>
      <c r="C17" s="3"/>
      <c r="D17" s="6"/>
      <c r="E17" s="3"/>
      <c r="F17" s="14"/>
    </row>
    <row r="18" spans="1:6" ht="50.25" customHeight="1" x14ac:dyDescent="0.25">
      <c r="A18" s="56" t="s">
        <v>7</v>
      </c>
      <c r="B18" s="49" t="s">
        <v>15</v>
      </c>
      <c r="C18" s="32">
        <f>2*4*B34</f>
        <v>5680</v>
      </c>
      <c r="D18" s="33">
        <f>2*4*B34</f>
        <v>5680</v>
      </c>
      <c r="E18" s="32">
        <f>2*4*B34</f>
        <v>5680</v>
      </c>
      <c r="F18" s="40">
        <f t="shared" ref="F18:F20" si="2">C18+D18+E18</f>
        <v>17040</v>
      </c>
    </row>
    <row r="19" spans="1:6" ht="36.75" customHeight="1" x14ac:dyDescent="0.25">
      <c r="A19" s="13"/>
      <c r="B19" s="16" t="s">
        <v>22</v>
      </c>
      <c r="C19" s="3">
        <f>B33*8*B34</f>
        <v>45440</v>
      </c>
      <c r="D19" s="6">
        <f>C19</f>
        <v>45440</v>
      </c>
      <c r="E19" s="3">
        <f>C19</f>
        <v>45440</v>
      </c>
      <c r="F19" s="14">
        <f t="shared" si="2"/>
        <v>136320</v>
      </c>
    </row>
    <row r="20" spans="1:6" ht="30" x14ac:dyDescent="0.25">
      <c r="A20" s="56" t="s">
        <v>8</v>
      </c>
      <c r="B20" s="31" t="s">
        <v>25</v>
      </c>
      <c r="C20" s="32">
        <f>B33*10*B34</f>
        <v>56800</v>
      </c>
      <c r="D20" s="33">
        <f>B33*5*B34</f>
        <v>28400</v>
      </c>
      <c r="E20" s="32">
        <f>B33*5*B34</f>
        <v>28400</v>
      </c>
      <c r="F20" s="40">
        <f t="shared" si="2"/>
        <v>113600</v>
      </c>
    </row>
    <row r="21" spans="1:6" x14ac:dyDescent="0.25">
      <c r="A21" s="13"/>
      <c r="B21" s="39"/>
      <c r="C21" s="3"/>
      <c r="D21" s="6"/>
      <c r="E21" s="3"/>
      <c r="F21" s="14"/>
    </row>
    <row r="22" spans="1:6" ht="15.75" thickBot="1" x14ac:dyDescent="0.3">
      <c r="A22" s="59"/>
      <c r="B22" s="60"/>
      <c r="C22" s="61"/>
      <c r="D22" s="60"/>
      <c r="E22" s="61"/>
      <c r="F22" s="62"/>
    </row>
    <row r="23" spans="1:6" x14ac:dyDescent="0.25">
      <c r="A23" s="34" t="s">
        <v>16</v>
      </c>
      <c r="B23" s="35"/>
      <c r="C23" s="36">
        <f>SUM(C4:C21)</f>
        <v>120480</v>
      </c>
      <c r="D23" s="37">
        <f>SUM(D4:D21)</f>
        <v>85744</v>
      </c>
      <c r="E23" s="36">
        <f>SUM(E4:E21)</f>
        <v>85744</v>
      </c>
      <c r="F23" s="38">
        <f>SUM(F4:F21)</f>
        <v>291968</v>
      </c>
    </row>
    <row r="24" spans="1:6" x14ac:dyDescent="0.25">
      <c r="A24" s="17"/>
      <c r="B24" s="18"/>
      <c r="C24" s="11"/>
      <c r="D24" s="18"/>
      <c r="E24" s="11"/>
      <c r="F24" s="21"/>
    </row>
    <row r="25" spans="1:6" x14ac:dyDescent="0.25">
      <c r="A25" s="17" t="s">
        <v>17</v>
      </c>
      <c r="B25" s="18"/>
      <c r="C25" s="12">
        <f>C23*1.19</f>
        <v>143371.19999999998</v>
      </c>
      <c r="D25" s="19">
        <f t="shared" ref="D25:F25" si="3">D23*1.19</f>
        <v>102035.36</v>
      </c>
      <c r="E25" s="12">
        <f t="shared" si="3"/>
        <v>102035.36</v>
      </c>
      <c r="F25" s="20">
        <f t="shared" si="3"/>
        <v>347441.91999999998</v>
      </c>
    </row>
    <row r="26" spans="1:6" x14ac:dyDescent="0.25">
      <c r="A26" s="17"/>
      <c r="B26" s="18"/>
      <c r="C26" s="11"/>
      <c r="D26" s="18"/>
      <c r="E26" s="11"/>
      <c r="F26" s="21"/>
    </row>
    <row r="27" spans="1:6" x14ac:dyDescent="0.25">
      <c r="A27" s="17" t="s">
        <v>18</v>
      </c>
      <c r="B27" s="18"/>
      <c r="C27" s="12">
        <f>((C6+C18+C19)*0.5+C20*0.8)*1.19</f>
        <v>91344.4</v>
      </c>
      <c r="D27" s="12">
        <f>((D6+D18+D19)*0.5+D20*0.8)*1.19</f>
        <v>60537.68</v>
      </c>
      <c r="E27" s="12">
        <f>((E6+E18+E19)*0.5+E20*0.8)*1.19</f>
        <v>60537.68</v>
      </c>
      <c r="F27" s="20">
        <f>C27+D27+E27</f>
        <v>212419.75999999998</v>
      </c>
    </row>
    <row r="28" spans="1:6" x14ac:dyDescent="0.25">
      <c r="A28" s="17"/>
      <c r="B28" s="18"/>
      <c r="C28" s="11"/>
      <c r="D28" s="18"/>
      <c r="E28" s="11"/>
      <c r="F28" s="21"/>
    </row>
    <row r="29" spans="1:6" x14ac:dyDescent="0.25">
      <c r="A29" s="17" t="s">
        <v>23</v>
      </c>
      <c r="B29" s="18"/>
      <c r="C29" s="12">
        <f>C25-C27</f>
        <v>52026.799999999988</v>
      </c>
      <c r="D29" s="12">
        <f>D25-D27</f>
        <v>41497.68</v>
      </c>
      <c r="E29" s="12">
        <f>E25-E27</f>
        <v>41497.68</v>
      </c>
      <c r="F29" s="20">
        <f>C29+D29+E29</f>
        <v>135022.15999999997</v>
      </c>
    </row>
    <row r="30" spans="1:6" x14ac:dyDescent="0.25">
      <c r="A30" s="17"/>
      <c r="B30" s="18"/>
      <c r="C30" s="11"/>
      <c r="D30" s="18"/>
      <c r="E30" s="11"/>
      <c r="F30" s="21"/>
    </row>
    <row r="31" spans="1:6" ht="15.75" thickBot="1" x14ac:dyDescent="0.3">
      <c r="A31" s="22" t="s">
        <v>24</v>
      </c>
      <c r="B31" s="23"/>
      <c r="C31" s="24">
        <f>C29/B33</f>
        <v>6503.3499999999985</v>
      </c>
      <c r="D31" s="25">
        <f>D29/B33</f>
        <v>5187.21</v>
      </c>
      <c r="E31" s="24">
        <f>E29/B33</f>
        <v>5187.21</v>
      </c>
      <c r="F31" s="26">
        <f>C31+D31+E31</f>
        <v>16877.769999999997</v>
      </c>
    </row>
    <row r="32" spans="1:6" x14ac:dyDescent="0.25">
      <c r="A32" s="45"/>
      <c r="B32" s="18"/>
      <c r="C32" s="19"/>
      <c r="D32" s="19"/>
      <c r="E32" s="19"/>
      <c r="F32" s="19"/>
    </row>
    <row r="33" spans="1:8" x14ac:dyDescent="0.25">
      <c r="A33" s="46" t="s">
        <v>19</v>
      </c>
      <c r="B33" s="54">
        <v>8</v>
      </c>
      <c r="H33" s="1"/>
    </row>
    <row r="34" spans="1:8" x14ac:dyDescent="0.25">
      <c r="A34" s="46" t="s">
        <v>21</v>
      </c>
      <c r="B34" s="54">
        <v>710</v>
      </c>
      <c r="C34" s="47"/>
      <c r="D34" s="47"/>
      <c r="E34" s="47"/>
      <c r="F34" s="48"/>
    </row>
    <row r="35" spans="1:8" x14ac:dyDescent="0.25">
      <c r="C35" s="47"/>
      <c r="D35" s="47"/>
      <c r="E35" s="47"/>
      <c r="F35" s="48"/>
    </row>
    <row r="36" spans="1:8" x14ac:dyDescent="0.25">
      <c r="A36" t="s">
        <v>26</v>
      </c>
      <c r="B36">
        <v>10</v>
      </c>
      <c r="C36" s="47"/>
      <c r="D36" s="47"/>
      <c r="E36" s="47"/>
      <c r="F36" s="48"/>
    </row>
    <row r="37" spans="1:8" x14ac:dyDescent="0.25">
      <c r="A37" t="s">
        <v>27</v>
      </c>
      <c r="B37">
        <v>5</v>
      </c>
      <c r="C37" s="47"/>
      <c r="D37" s="8"/>
      <c r="E37" s="8"/>
      <c r="F37" s="48"/>
    </row>
    <row r="38" spans="1:8" x14ac:dyDescent="0.25">
      <c r="A38" t="s">
        <v>28</v>
      </c>
      <c r="B38">
        <v>5</v>
      </c>
    </row>
    <row r="40" spans="1:8" x14ac:dyDescent="0.25">
      <c r="A40" t="s">
        <v>29</v>
      </c>
      <c r="B40">
        <f>8+1</f>
        <v>9</v>
      </c>
    </row>
    <row r="42" spans="1:8" x14ac:dyDescent="0.25">
      <c r="A42" t="s">
        <v>31</v>
      </c>
      <c r="B42">
        <v>10</v>
      </c>
    </row>
    <row r="43" spans="1:8" x14ac:dyDescent="0.25">
      <c r="A43" s="53" t="s">
        <v>32</v>
      </c>
      <c r="B43" s="53">
        <v>4</v>
      </c>
    </row>
    <row r="44" spans="1:8" x14ac:dyDescent="0.25">
      <c r="A44" s="53"/>
      <c r="B44" s="53"/>
    </row>
    <row r="45" spans="1:8" x14ac:dyDescent="0.25">
      <c r="A45" s="53"/>
      <c r="B45" s="53"/>
    </row>
  </sheetData>
  <pageMargins left="0.70866141732283472" right="0.70866141732283472" top="0.78740157480314965" bottom="0.78740157480314965" header="0.31496062992125984" footer="0.31496062992125984"/>
  <pageSetup paperSize="9" scale="8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Kalkulation</vt:lpstr>
      <vt:lpstr>mit Software</vt:lpstr>
      <vt:lpstr>Tabelle3</vt:lpstr>
      <vt:lpstr>Kalkulation!Druckbereich</vt:lpstr>
      <vt:lpstr>'mit Software'!Druckbereich</vt:lpstr>
    </vt:vector>
  </TitlesOfParts>
  <Company>KEA 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Greiser, Claus [KEA]</dc:creator>
  <cp:lastModifiedBy>Greiser, Claus [KEA]</cp:lastModifiedBy>
  <cp:lastPrinted>2015-03-20T10:39:55Z</cp:lastPrinted>
  <dcterms:created xsi:type="dcterms:W3CDTF">2014-10-15T07:03:38Z</dcterms:created>
  <dcterms:modified xsi:type="dcterms:W3CDTF">2017-10-28T10:35:25Z</dcterms:modified>
</cp:coreProperties>
</file>