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6405" tabRatio="840"/>
  </bookViews>
  <sheets>
    <sheet name="Inhalt-Verbrauch" sheetId="19" r:id="rId1"/>
    <sheet name="1" sheetId="47" r:id="rId2"/>
    <sheet name="2" sheetId="48" r:id="rId3"/>
    <sheet name="3 Heizwerke" sheetId="29" r:id="rId4"/>
    <sheet name="4a" sheetId="49" r:id="rId5"/>
    <sheet name="4b" sheetId="36" r:id="rId6"/>
    <sheet name="5a" sheetId="50" r:id="rId7"/>
    <sheet name="5b" sheetId="35" r:id="rId8"/>
    <sheet name="8 Fernwärme" sheetId="42" r:id="rId9"/>
    <sheet name="14 Wasserversorgung" sheetId="12" r:id="rId10"/>
    <sheet name="15" sheetId="11" r:id="rId11"/>
    <sheet name="16" sheetId="15" r:id="rId12"/>
    <sheet name="17" sheetId="14" r:id="rId13"/>
    <sheet name="18" sheetId="16" r:id="rId14"/>
    <sheet name="19" sheetId="25" r:id="rId15"/>
    <sheet name="20" sheetId="26" r:id="rId16"/>
    <sheet name="21" sheetId="27" r:id="rId17"/>
    <sheet name="22 Parkhäuser" sheetId="20" r:id="rId18"/>
    <sheet name="23" sheetId="21" r:id="rId19"/>
    <sheet name="24" sheetId="22" r:id="rId20"/>
    <sheet name="25" sheetId="30" r:id="rId21"/>
    <sheet name="26" sheetId="31" r:id="rId22"/>
    <sheet name="27" sheetId="32" r:id="rId23"/>
    <sheet name="28" sheetId="33" r:id="rId24"/>
    <sheet name="29" sheetId="34" r:id="rId25"/>
    <sheet name="Bäder" sheetId="41" r:id="rId26"/>
    <sheet name="30" sheetId="23" r:id="rId27"/>
    <sheet name="31" sheetId="39" r:id="rId28"/>
    <sheet name="32a" sheetId="45" r:id="rId29"/>
    <sheet name="32b" sheetId="18" r:id="rId30"/>
  </sheets>
  <definedNames>
    <definedName name="_xlnm.Print_Area" localSheetId="1">'1'!$A$3:$P$66</definedName>
    <definedName name="_xlnm.Print_Area" localSheetId="2">'2'!$A$3:$P$66</definedName>
    <definedName name="_xlnm.Print_Area" localSheetId="26">'30'!$A$1:$O$54</definedName>
    <definedName name="_xlnm.Print_Area" localSheetId="28">'32a'!$A$1:$O$48</definedName>
    <definedName name="_xlnm.Print_Area" localSheetId="29">'32b'!$A$1:$O$38</definedName>
    <definedName name="_xlnm.Print_Area" localSheetId="4">'4a'!$A$1:$L$21</definedName>
    <definedName name="_xlnm.Print_Area" localSheetId="5">'4b'!$A$1:$M$47</definedName>
    <definedName name="_xlnm.Print_Area" localSheetId="6">'5a'!$A$1:$L$20</definedName>
    <definedName name="_xlnm.Print_Area" localSheetId="7">'5b'!$A$1:$N$21</definedName>
    <definedName name="_xlnm.Print_Area" localSheetId="0">'Inhalt-Verbrauch'!$A$1:$F$51</definedName>
  </definedNames>
  <calcPr calcId="145621"/>
</workbook>
</file>

<file path=xl/calcChain.xml><?xml version="1.0" encoding="utf-8"?>
<calcChain xmlns="http://schemas.openxmlformats.org/spreadsheetml/2006/main">
  <c r="O17" i="18" l="1"/>
  <c r="M15" i="11"/>
  <c r="O18" i="21" l="1"/>
  <c r="O14" i="15"/>
  <c r="O15" i="16"/>
  <c r="D1" i="50"/>
  <c r="E17" i="49"/>
  <c r="D2" i="49"/>
  <c r="O18" i="14" l="1"/>
  <c r="D15" i="47" l="1"/>
  <c r="L18" i="47" s="1"/>
  <c r="D3" i="47"/>
  <c r="L30" i="48"/>
  <c r="L23" i="48"/>
  <c r="D15" i="48"/>
  <c r="L18" i="48" s="1"/>
  <c r="D3" i="48"/>
  <c r="L23" i="47"/>
  <c r="L30" i="47" s="1"/>
  <c r="F12" i="47"/>
  <c r="D2" i="35"/>
  <c r="F14" i="45"/>
  <c r="F15" i="45" s="1"/>
  <c r="L6" i="45"/>
  <c r="D3" i="45"/>
  <c r="L12" i="45" s="1"/>
  <c r="D3" i="35"/>
  <c r="D4" i="35"/>
  <c r="D6" i="35"/>
  <c r="D10" i="42"/>
  <c r="N23" i="48" l="1"/>
  <c r="N30" i="48" s="1"/>
  <c r="N23" i="47"/>
  <c r="N30" i="47" s="1"/>
  <c r="L13" i="45"/>
  <c r="L14" i="45"/>
  <c r="L15" i="45" l="1"/>
  <c r="K39" i="23"/>
  <c r="J18" i="23"/>
  <c r="E17" i="39"/>
  <c r="C1" i="36"/>
  <c r="L17" i="18"/>
  <c r="L15" i="18"/>
  <c r="L13" i="18"/>
  <c r="L19" i="18"/>
  <c r="L20" i="18"/>
  <c r="L21" i="18"/>
  <c r="L22" i="18"/>
  <c r="L14" i="18"/>
  <c r="L16" i="18"/>
  <c r="L18" i="18"/>
  <c r="L23" i="18"/>
  <c r="L12" i="18"/>
  <c r="L26" i="18" l="1"/>
  <c r="I11" i="21"/>
  <c r="I10" i="21"/>
  <c r="I10" i="22" l="1"/>
  <c r="B15" i="41"/>
  <c r="B14" i="41"/>
  <c r="B6" i="41"/>
  <c r="B5" i="41"/>
  <c r="D42" i="19"/>
  <c r="D32" i="19"/>
  <c r="B8" i="41" l="1"/>
  <c r="C5" i="41" s="1"/>
  <c r="B17" i="41"/>
  <c r="C6" i="41" l="1"/>
  <c r="C15" i="41"/>
  <c r="C14" i="41"/>
  <c r="D2" i="39"/>
  <c r="B49" i="23"/>
  <c r="J41" i="23"/>
  <c r="J19" i="23"/>
  <c r="J20" i="23"/>
  <c r="J21" i="23"/>
  <c r="J22" i="23"/>
  <c r="D1" i="23"/>
  <c r="O41" i="23" l="1"/>
  <c r="O21" i="23"/>
  <c r="O14" i="23"/>
  <c r="O10" i="23"/>
  <c r="O19" i="23"/>
  <c r="O12" i="23"/>
  <c r="O22" i="23"/>
  <c r="O11" i="23"/>
  <c r="O40" i="23"/>
  <c r="O20" i="23"/>
  <c r="O13" i="23"/>
  <c r="O39" i="23"/>
  <c r="O18" i="23"/>
  <c r="E11" i="39"/>
  <c r="H17" i="39"/>
  <c r="J40" i="23"/>
  <c r="J14" i="23"/>
  <c r="J13" i="23"/>
  <c r="J12" i="23"/>
  <c r="J11" i="23"/>
  <c r="J10" i="23"/>
  <c r="H11" i="39" l="1"/>
  <c r="H5" i="39"/>
  <c r="O42" i="23"/>
  <c r="J42" i="23"/>
  <c r="D13" i="19" l="1"/>
  <c r="E13" i="19"/>
  <c r="E51" i="19" s="1"/>
  <c r="D4" i="45" l="1"/>
  <c r="D5" i="45" s="1"/>
  <c r="D4" i="48"/>
  <c r="D5" i="48" s="1"/>
  <c r="D4" i="47"/>
  <c r="D5" i="47" s="1"/>
  <c r="D3" i="39"/>
  <c r="D4" i="39" s="1"/>
  <c r="C2" i="36"/>
  <c r="C4" i="36" s="1"/>
  <c r="D2" i="22" l="1"/>
  <c r="D2" i="21"/>
  <c r="I19" i="33"/>
  <c r="O19" i="33" s="1"/>
  <c r="I13" i="33"/>
  <c r="I14" i="33"/>
  <c r="I10" i="33"/>
  <c r="I12" i="33"/>
  <c r="I11" i="33"/>
  <c r="I24" i="33"/>
  <c r="O22" i="33" s="1"/>
  <c r="I12" i="34"/>
  <c r="I11" i="34"/>
  <c r="I10" i="34"/>
  <c r="I17" i="33"/>
  <c r="I23" i="33"/>
  <c r="I19" i="34"/>
  <c r="O18" i="34"/>
  <c r="I18" i="33"/>
  <c r="I16" i="33"/>
  <c r="I15" i="33"/>
  <c r="D2" i="33"/>
  <c r="D2" i="34"/>
  <c r="D22" i="19"/>
  <c r="D51" i="19" s="1"/>
  <c r="C3" i="36" s="1"/>
  <c r="C5" i="36" s="1"/>
  <c r="D1" i="34"/>
  <c r="D1" i="33"/>
  <c r="I21" i="32"/>
  <c r="D1" i="32"/>
  <c r="I21" i="31"/>
  <c r="D1" i="31"/>
  <c r="I19" i="21"/>
  <c r="I15" i="30"/>
  <c r="I10" i="30"/>
  <c r="I11" i="30"/>
  <c r="D1" i="30"/>
  <c r="D4" i="18"/>
  <c r="D5" i="18" l="1"/>
  <c r="D16" i="47"/>
  <c r="D17" i="47" s="1"/>
  <c r="D16" i="48"/>
  <c r="D17" i="48" s="1"/>
  <c r="D2" i="23"/>
  <c r="D3" i="23" s="1"/>
  <c r="D6" i="18"/>
  <c r="M7" i="18"/>
  <c r="N15" i="18"/>
  <c r="N21" i="18"/>
  <c r="N19" i="18"/>
  <c r="N13" i="18"/>
  <c r="N20" i="18"/>
  <c r="N22" i="18"/>
  <c r="N12" i="18"/>
  <c r="N16" i="18"/>
  <c r="N23" i="18"/>
  <c r="N14" i="18"/>
  <c r="N18" i="18"/>
  <c r="N17" i="18"/>
  <c r="D4" i="33"/>
  <c r="D4" i="34"/>
  <c r="I27" i="33"/>
  <c r="I21" i="34"/>
  <c r="O12" i="34" s="1"/>
  <c r="I21" i="30"/>
  <c r="I10" i="16"/>
  <c r="I10" i="15"/>
  <c r="B9" i="12"/>
  <c r="B8" i="12"/>
  <c r="O10" i="34" l="1"/>
  <c r="O11" i="34"/>
  <c r="H12" i="27"/>
  <c r="O10" i="27"/>
  <c r="D1" i="27"/>
  <c r="D1" i="26"/>
  <c r="D1" i="25"/>
  <c r="O21" i="34" l="1"/>
  <c r="I15" i="26"/>
  <c r="I15" i="25"/>
  <c r="H20" i="22" l="1"/>
  <c r="H19" i="22"/>
  <c r="H21" i="22"/>
  <c r="D1" i="22"/>
  <c r="H22" i="22"/>
  <c r="I24" i="22"/>
  <c r="I21" i="21"/>
  <c r="D1" i="21"/>
  <c r="I14" i="21"/>
  <c r="B7" i="20"/>
  <c r="B6" i="20"/>
  <c r="B3" i="20"/>
  <c r="D4" i="22" l="1"/>
  <c r="D4" i="21"/>
  <c r="B10" i="20"/>
  <c r="C5" i="20" s="1"/>
  <c r="I22" i="21"/>
  <c r="O12" i="21" s="1"/>
  <c r="M10" i="11"/>
  <c r="I10" i="11"/>
  <c r="B6" i="12"/>
  <c r="B5" i="12"/>
  <c r="B4" i="12"/>
  <c r="B3" i="12"/>
  <c r="D1" i="15"/>
  <c r="D1" i="11"/>
  <c r="D3" i="27" l="1"/>
  <c r="D5" i="27" s="1"/>
  <c r="D3" i="14"/>
  <c r="D5" i="14" s="1"/>
  <c r="D3" i="34"/>
  <c r="D5" i="34" s="1"/>
  <c r="D3" i="16"/>
  <c r="D5" i="16" s="1"/>
  <c r="D3" i="26"/>
  <c r="D5" i="26" s="1"/>
  <c r="D3" i="15"/>
  <c r="D3" i="22"/>
  <c r="D5" i="22" s="1"/>
  <c r="D3" i="25"/>
  <c r="D5" i="25" s="1"/>
  <c r="D3" i="11"/>
  <c r="D3" i="21"/>
  <c r="D5" i="21" s="1"/>
  <c r="D3" i="33"/>
  <c r="D5" i="33" s="1"/>
  <c r="M12" i="11"/>
  <c r="D5" i="11"/>
  <c r="D5" i="15"/>
  <c r="C6" i="20"/>
  <c r="C7" i="20"/>
  <c r="C3" i="20"/>
  <c r="M13" i="11"/>
  <c r="C4" i="20"/>
  <c r="O13" i="21"/>
  <c r="O11" i="21"/>
  <c r="B10" i="12"/>
  <c r="C5" i="12" s="1"/>
  <c r="M14" i="11"/>
  <c r="M11" i="11"/>
  <c r="O10" i="21"/>
  <c r="O14" i="21"/>
  <c r="O15" i="21"/>
  <c r="I14" i="16"/>
  <c r="I13" i="16"/>
  <c r="I12" i="16"/>
  <c r="I11" i="16"/>
  <c r="I14" i="11"/>
  <c r="I13" i="11"/>
  <c r="I13" i="15"/>
  <c r="I12" i="15"/>
  <c r="I11" i="15"/>
  <c r="I17" i="14"/>
  <c r="I16" i="14"/>
  <c r="I15" i="14"/>
  <c r="I14" i="14"/>
  <c r="I10" i="14"/>
  <c r="I11" i="14"/>
  <c r="I12" i="14"/>
  <c r="I13" i="14"/>
  <c r="C4" i="12" l="1"/>
  <c r="D2" i="11"/>
  <c r="D4" i="11" s="1"/>
  <c r="D2" i="25"/>
  <c r="D4" i="25" s="1"/>
  <c r="C9" i="12"/>
  <c r="D2" i="16"/>
  <c r="D4" i="16" s="1"/>
  <c r="D2" i="27"/>
  <c r="D4" i="27" s="1"/>
  <c r="C6" i="12"/>
  <c r="C7" i="12"/>
  <c r="D2" i="15"/>
  <c r="D4" i="15" s="1"/>
  <c r="D2" i="26"/>
  <c r="D4" i="26" s="1"/>
  <c r="C3" i="12"/>
  <c r="C8" i="12"/>
  <c r="D2" i="14"/>
  <c r="D4" i="14" s="1"/>
  <c r="I14" i="15"/>
  <c r="I15" i="16"/>
  <c r="O10" i="16" s="1"/>
  <c r="I15" i="11"/>
  <c r="I18" i="14"/>
  <c r="O10" i="14" s="1"/>
  <c r="C10" i="12" l="1"/>
  <c r="O10" i="15"/>
  <c r="O13" i="15"/>
  <c r="O12" i="15"/>
  <c r="O11" i="15"/>
  <c r="O12" i="16"/>
  <c r="O14" i="16"/>
  <c r="O11" i="16"/>
  <c r="O13" i="16"/>
  <c r="O16" i="14"/>
  <c r="O15" i="14"/>
  <c r="O14" i="14"/>
  <c r="O11" i="14"/>
  <c r="O17" i="14"/>
  <c r="L24" i="18"/>
  <c r="N24" i="18" s="1"/>
  <c r="N26" i="18" s="1"/>
</calcChain>
</file>

<file path=xl/comments1.xml><?xml version="1.0" encoding="utf-8"?>
<comments xmlns="http://schemas.openxmlformats.org/spreadsheetml/2006/main">
  <authors>
    <author>Autor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Abrechnung Zähler 9237, Verteilung ist zu prüfen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1.1-23.12.14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1.1-23.12.14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nur Selbstverbrauch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 gibt noch Wasserturm, Haus 94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kann sein, dass ein Zähler fehlt: +80443 kWh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1.1-23.12.14</t>
        </r>
      </text>
    </comment>
  </commentList>
</comments>
</file>

<file path=xl/sharedStrings.xml><?xml version="1.0" encoding="utf-8"?>
<sst xmlns="http://schemas.openxmlformats.org/spreadsheetml/2006/main" count="1769" uniqueCount="516">
  <si>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heSans B4 SemiLight"/>
        <family val="2"/>
      </rPr>
      <t>Betriebszentrale</t>
    </r>
  </si>
  <si>
    <t>Fuhrpark</t>
  </si>
  <si>
    <t>Freibad</t>
  </si>
  <si>
    <t>Wasserversorgung</t>
  </si>
  <si>
    <t>Kundenzentrum</t>
  </si>
  <si>
    <t>Fernwärme Station 1</t>
  </si>
  <si>
    <t>Fernwärme Station 2</t>
  </si>
  <si>
    <t>Fernwärme Station 3</t>
  </si>
  <si>
    <t>Fernwärme Station 4</t>
  </si>
  <si>
    <t>Fernwärme Station 5</t>
  </si>
  <si>
    <t>Heizwerke</t>
  </si>
  <si>
    <t>Fernwärme</t>
  </si>
  <si>
    <t>Medium</t>
  </si>
  <si>
    <t>Verbrauch</t>
  </si>
  <si>
    <t>Verbrauchs-anteil</t>
  </si>
  <si>
    <t>%</t>
  </si>
  <si>
    <t>Verbraucher</t>
  </si>
  <si>
    <t>Kurzbeschreibung</t>
  </si>
  <si>
    <t xml:space="preserve">Leistung </t>
  </si>
  <si>
    <t>geschätzt</t>
  </si>
  <si>
    <t>gemessen</t>
  </si>
  <si>
    <t>berechnet</t>
  </si>
  <si>
    <t>Laufzeit</t>
  </si>
  <si>
    <t>(kW)</t>
  </si>
  <si>
    <t>(kWh)</t>
  </si>
  <si>
    <t>Beschreibung zur Verbrauchsermittlung</t>
  </si>
  <si>
    <t>kWh</t>
  </si>
  <si>
    <t>Summe</t>
  </si>
  <si>
    <t>Verbrauchsanteil an der Wasserversorgung</t>
  </si>
  <si>
    <t>Verbrauchsanteil am Gesamtverbrauch</t>
  </si>
  <si>
    <t>Standort</t>
  </si>
  <si>
    <t xml:space="preserve">Anteil </t>
  </si>
  <si>
    <t>Wasserversorgung gesamt = 100 %</t>
  </si>
  <si>
    <t>Anteil der Wasserversorgung am Gesamtverbrauch</t>
  </si>
  <si>
    <t>Unterwasserscheinwerfer</t>
  </si>
  <si>
    <t>Strom</t>
  </si>
  <si>
    <t>Tag</t>
  </si>
  <si>
    <t>Jahr</t>
  </si>
  <si>
    <t>(h/d)</t>
  </si>
  <si>
    <t>(d/a)</t>
  </si>
  <si>
    <t>Anzahl</t>
  </si>
  <si>
    <t>Beleuchtung</t>
  </si>
  <si>
    <t>Nichtschwimmer</t>
  </si>
  <si>
    <t>LED</t>
  </si>
  <si>
    <t>Gaderobe</t>
  </si>
  <si>
    <t>Dusche</t>
  </si>
  <si>
    <t>HQI</t>
  </si>
  <si>
    <t>Lüftungen</t>
  </si>
  <si>
    <t>Nebenräume</t>
  </si>
  <si>
    <t>∆p-Faktor= 0,7</t>
  </si>
  <si>
    <t>∆p-Faktor= 0,7, Glz = 0,6</t>
  </si>
  <si>
    <t>Pumpen</t>
  </si>
  <si>
    <t>Betriebsweise der Pumpen</t>
  </si>
  <si>
    <t>Pumpe 1 und 2 (wie auch 3 und 4) sind in einer Grupppe zusammengefasst. Die drehzahlgeregelte Pumpe beginnt den Bedarf</t>
  </si>
  <si>
    <t>"abzufahren". Steigt der Bedarf weiter, schaltet die ungeregelte Pumpe ein, die drehzahlgeregelte arbeitet dann bedarfsgerecht.</t>
  </si>
  <si>
    <t>Pumpe 1</t>
  </si>
  <si>
    <t>Pumpe 2</t>
  </si>
  <si>
    <t>Pumpe 3</t>
  </si>
  <si>
    <t>Pumpe 4</t>
  </si>
  <si>
    <t>∆p- geregelte Versorgungspumpe</t>
  </si>
  <si>
    <t>ungeregelt Versorgungspumpe</t>
  </si>
  <si>
    <t>el. Beheizung</t>
  </si>
  <si>
    <t>Beheizung zur Frostsicherung</t>
  </si>
  <si>
    <t>Druckluftkompressor</t>
  </si>
  <si>
    <t>Zur Druckhaltung</t>
  </si>
  <si>
    <t>Leuchtstoffröhren mit KVG</t>
  </si>
  <si>
    <t>Tage pro Jahr sind geschätzt</t>
  </si>
  <si>
    <t>Kompressorlaufzeit geschätzt</t>
  </si>
  <si>
    <t>Nur bei Bedarf (bei Begehungen zur Kontrolle)</t>
  </si>
  <si>
    <t>Laufzeit durch Betreiber geschätzt</t>
  </si>
  <si>
    <t>Entfeuchter</t>
  </si>
  <si>
    <t>Luft Entfeuchtung</t>
  </si>
  <si>
    <t>El. Frostsicherung</t>
  </si>
  <si>
    <t>Die el. Beheizung ist über einen Thermostat zur Frostsicherung eingestellt.</t>
  </si>
  <si>
    <t>Vorschlag</t>
  </si>
  <si>
    <t>Betriebsweise der Pumpe</t>
  </si>
  <si>
    <t>gemittelte Auslastung = 0,6
durch Betreiber geschätzt</t>
  </si>
  <si>
    <t>Nur bei Bedarf (Kontrollbegehungen)</t>
  </si>
  <si>
    <t>Redundanz und Folge-Umschaltung</t>
  </si>
  <si>
    <t>Maßnahme</t>
  </si>
  <si>
    <t>Den Stromverbrauch der ungeregelten Pumpe über einen representativen Zeitraum messen, entscheiden ob der Betrieb</t>
  </si>
  <si>
    <t>einer zusätzlichen drehzahlregelung wirtschaftlich sinnvol ist.</t>
  </si>
  <si>
    <t>Tage und Std.  pro Jahr sind geschätzt</t>
  </si>
  <si>
    <t>Anmerkung</t>
  </si>
  <si>
    <t>festgestellt, dass der Verbrauch der Feuerwehr zuzuordnen ist. Die Rechnung wird zukünftig an die Feuerwehr geleitet.</t>
  </si>
  <si>
    <t>Es sind drei baugleiche Pumpen vorhanden, Wenn der Verbrauch von der ersten Pumpe nicht gedeckt werden kann, beginnt</t>
  </si>
  <si>
    <t>die zweite (bzw die dritte) mit der Förderung. Gemäß Angabe des Betreibers ist immer nur eine Pumpe in Betrieb.</t>
  </si>
  <si>
    <t>Besonderheit</t>
  </si>
  <si>
    <t>eingespeist.</t>
  </si>
  <si>
    <t xml:space="preserve">Eine Überprüfung ob es wirtschaftlicher ist den erzeugten Strom selbst zu Nutzen ist in Bearbeitung (27.04.2015) </t>
  </si>
  <si>
    <t>Eine Stromzählung für den eingespeisten Strom ist vorhanden.</t>
  </si>
  <si>
    <t>Den Thermostat der Frostsicherung auf "aus" stellen"</t>
  </si>
  <si>
    <t>Der Druck wird über eine Turbine (5 kW) von 4 bar auf 1 bar reduziert. Der erzeugte Strom wird in das öffentliche Netz</t>
  </si>
  <si>
    <t>Beheizung</t>
  </si>
  <si>
    <t>Kessel</t>
  </si>
  <si>
    <t>Gas</t>
  </si>
  <si>
    <t>Beckenwasserbeheizung</t>
  </si>
  <si>
    <t>Atmosphärische Brenner</t>
  </si>
  <si>
    <t>Therme</t>
  </si>
  <si>
    <t>Beheizung Nebenraum</t>
  </si>
  <si>
    <t>Wärme</t>
  </si>
  <si>
    <t>Wasser</t>
  </si>
  <si>
    <t>m³</t>
  </si>
  <si>
    <t>gemittele Auslastung = 0,85</t>
  </si>
  <si>
    <t>Messstellen</t>
  </si>
  <si>
    <t>Wasserbelüftung (Teich)</t>
  </si>
  <si>
    <t>Sonstiges</t>
  </si>
  <si>
    <t>Beleuchtung Etage 1 und 2</t>
  </si>
  <si>
    <t>Beleuchtung Etage 3</t>
  </si>
  <si>
    <r>
      <t xml:space="preserve">CO </t>
    </r>
    <r>
      <rPr>
        <vertAlign val="sub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Warnanlage</t>
    </r>
  </si>
  <si>
    <t>Luftansaugung zur Analyse</t>
  </si>
  <si>
    <t>Batterieraum Entlüftung</t>
  </si>
  <si>
    <t>Absaugung</t>
  </si>
  <si>
    <r>
      <t xml:space="preserve">CO 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Warnanlage</t>
    </r>
  </si>
  <si>
    <t>Abfertigung</t>
  </si>
  <si>
    <t xml:space="preserve">Abfertigung </t>
  </si>
  <si>
    <t>Einfahrt</t>
  </si>
  <si>
    <t>Ausfahrt</t>
  </si>
  <si>
    <t>Über 2 Wochen gemessen, dann hochge-rechnet</t>
  </si>
  <si>
    <t>Lüftung</t>
  </si>
  <si>
    <t>Abluftanlage 2-Stufig (8,2/20,6 kW)</t>
  </si>
  <si>
    <t>mit Lichtschranke, Parkscheinkontrolle (mit el. Frostschutz) Schranken Öffnung und Schließung.</t>
  </si>
  <si>
    <t>Die Abfertigung bestehend aus Einfahrt mit Lichtschranke, Parkscheinausgabe (mit el. Frostschutz), Schranken Öffnung und Schließung, Ausfahrt</t>
  </si>
  <si>
    <t>Kassenautomat</t>
  </si>
  <si>
    <t>Zahlungsvorgang</t>
  </si>
  <si>
    <t>Laufzeit geschätzt</t>
  </si>
  <si>
    <r>
      <t>CO</t>
    </r>
    <r>
      <rPr>
        <b/>
        <vertAlign val="subscript"/>
        <sz val="11"/>
        <rFont val="Calibri"/>
        <family val="2"/>
        <scheme val="minor"/>
      </rPr>
      <t xml:space="preserve"> 2</t>
    </r>
    <r>
      <rPr>
        <b/>
        <sz val="11"/>
        <rFont val="Calibri"/>
        <family val="2"/>
        <scheme val="minor"/>
      </rPr>
      <t xml:space="preserve"> Warnanlage</t>
    </r>
  </si>
  <si>
    <r>
      <t>Die CO</t>
    </r>
    <r>
      <rPr>
        <vertAlign val="subscript"/>
        <sz val="11"/>
        <rFont val="Calibri"/>
        <family val="2"/>
        <scheme val="minor"/>
      </rPr>
      <t xml:space="preserve"> 2</t>
    </r>
    <r>
      <rPr>
        <sz val="11"/>
        <rFont val="Calibri"/>
        <family val="2"/>
        <scheme val="minor"/>
      </rPr>
      <t xml:space="preserve"> Warnanlage ist permanent in Betrieb und schalten die Abluftanlage bei erreichen eines ersten Sollwertes auf Stufe 1, bei einem </t>
    </r>
  </si>
  <si>
    <t>Die Leistung der el. Beheizung ist bekannt, die Laufzeit der Beheizung wurde geschätzt</t>
  </si>
  <si>
    <t>Jahr hochgerechnet</t>
  </si>
  <si>
    <r>
      <t xml:space="preserve">Die el. Leistung (Arbeit) eines Kassenautomaten wurde über einen Zeitraum von zwei Wochen </t>
    </r>
    <r>
      <rPr>
        <b/>
        <sz val="11"/>
        <color rgb="FFFF0000"/>
        <rFont val="Calibri"/>
        <family val="2"/>
        <scheme val="minor"/>
      </rPr>
      <t>(von bis)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gemessen und auf das gesamte </t>
    </r>
  </si>
  <si>
    <r>
      <t xml:space="preserve">Die Abfertigung wurde im Juni </t>
    </r>
    <r>
      <rPr>
        <b/>
        <sz val="11"/>
        <color rgb="FFFF0000"/>
        <rFont val="Calibri"/>
        <family val="2"/>
        <scheme val="minor"/>
      </rPr>
      <t>(von bis</t>
    </r>
    <r>
      <rPr>
        <sz val="11"/>
        <rFont val="Calibri"/>
        <family val="2"/>
        <scheme val="minor"/>
      </rPr>
      <t>) gemessen, d.h. der Frostschutz der Parkscheinausgabe und der Parkscheinkontrolle war nicht in Betrieb.</t>
    </r>
  </si>
  <si>
    <t>Durchgeführte Maßnahmen</t>
  </si>
  <si>
    <t>Messung eines Kassenautomaten und der gesamten Abfertigung</t>
  </si>
  <si>
    <t>Frostschutz Parkscheinausgabe, -kontrolle</t>
  </si>
  <si>
    <t>Pumpe</t>
  </si>
  <si>
    <t>Abwasserhebeanlage</t>
  </si>
  <si>
    <t>Verbrauchsanteil an allen Parkhäusern</t>
  </si>
  <si>
    <t>Verbrauch aller Parkhäuser:</t>
  </si>
  <si>
    <r>
      <t xml:space="preserve">Beleuchtung </t>
    </r>
    <r>
      <rPr>
        <b/>
        <sz val="11"/>
        <color rgb="FFFF0000"/>
        <rFont val="Calibri"/>
        <family val="2"/>
        <scheme val="minor"/>
      </rPr>
      <t>Privat</t>
    </r>
  </si>
  <si>
    <t>Beleuchtung Privat</t>
  </si>
  <si>
    <t>Die Beleuchtung privat bezeichet die Beleuchtung für an Privatpersonen vermietete Parkplätze in einem gesonderten Bereich</t>
  </si>
  <si>
    <r>
      <t xml:space="preserve">Hierfür ist ein Zähler vorhanden. Der Verbrauch 2014 ist über Zählerablesungen </t>
    </r>
    <r>
      <rPr>
        <b/>
        <sz val="11"/>
        <color rgb="FFFF0000"/>
        <rFont val="Calibri"/>
        <family val="2"/>
        <scheme val="minor"/>
      </rPr>
      <t>(vom bis</t>
    </r>
    <r>
      <rPr>
        <sz val="11"/>
        <rFont val="Calibri"/>
        <family val="2"/>
        <scheme val="minor"/>
      </rPr>
      <t>) 2015 berechnet</t>
    </r>
  </si>
  <si>
    <t>Unterzähler 22615331. Verbrauch 2014 über Ablesung 2015 berechnet</t>
  </si>
  <si>
    <t>Unterzähler 37496794. Verbrauch 2014 über Ablesung 2015 berechnet</t>
  </si>
  <si>
    <t>Anlage gem. ZSP in Betrieb. Unterzähler 29637464. Verbrauch 2014 über Ablesung 2015 berechnet</t>
  </si>
  <si>
    <r>
      <t>Beleuchtung</t>
    </r>
    <r>
      <rPr>
        <b/>
        <sz val="11"/>
        <color rgb="FFFF0000"/>
        <rFont val="Calibri"/>
        <family val="2"/>
        <scheme val="minor"/>
      </rPr>
      <t xml:space="preserve"> öffentlich</t>
    </r>
  </si>
  <si>
    <t>Unterzähler 35965314 . Verbrauch 2014 über Ablesung 2015 berechnet</t>
  </si>
  <si>
    <t>Beleuchtung Öffentlich</t>
  </si>
  <si>
    <r>
      <t xml:space="preserve">Die Beleuchtung privat bezeichet die Beleuchtung für </t>
    </r>
    <r>
      <rPr>
        <b/>
        <sz val="11"/>
        <color rgb="FFFF0000"/>
        <rFont val="Calibri"/>
        <family val="2"/>
        <scheme val="minor"/>
      </rPr>
      <t>was ????</t>
    </r>
  </si>
  <si>
    <t>zweiten Sollwert wird die Abluftanlage auf Stufe 2 geschaltet. (Abluftanlage max. 20,6 kW, 64.000 m³/h)</t>
  </si>
  <si>
    <t>Abluft Neubau</t>
  </si>
  <si>
    <t>Abluft Altbau</t>
  </si>
  <si>
    <t>Abluftanlage Stufe 1</t>
  </si>
  <si>
    <t>Abluftanlage Stufe 2</t>
  </si>
  <si>
    <t>Unterzähler 26349337. Verbrauch 2014 über Ablesung 2015 berechnet</t>
  </si>
  <si>
    <t>Unterzähler 27249576. Verbrauch 2014 über Ablesung 2015 berechnet</t>
  </si>
  <si>
    <t>Unterzähler 26681686. Verbrauch 2014 über Ablesung 2015 berechnet</t>
  </si>
  <si>
    <t>Wird ggf über 04723046 gemessen</t>
  </si>
  <si>
    <r>
      <t xml:space="preserve">Die Abfertigung der einzelnen Parkhäuser kann als gleichwertig betrachtet werden, </t>
    </r>
    <r>
      <rPr>
        <b/>
        <sz val="11"/>
        <color rgb="FFFF0000"/>
        <rFont val="Calibri"/>
        <family val="2"/>
        <scheme val="minor"/>
      </rPr>
      <t xml:space="preserve">die Messungen aus dem Parkhaus xxx </t>
    </r>
    <r>
      <rPr>
        <sz val="11"/>
        <color theme="1"/>
        <rFont val="Calibri"/>
        <family val="2"/>
        <scheme val="minor"/>
      </rPr>
      <t>wird daher auf alle weiteren Parkhäuser übertragen</t>
    </r>
  </si>
  <si>
    <r>
      <t>Die CO</t>
    </r>
    <r>
      <rPr>
        <vertAlign val="subscript"/>
        <sz val="11"/>
        <rFont val="Calibri"/>
        <family val="2"/>
        <scheme val="minor"/>
      </rPr>
      <t xml:space="preserve"> 2</t>
    </r>
    <r>
      <rPr>
        <sz val="11"/>
        <rFont val="Calibri"/>
        <family val="2"/>
        <scheme val="minor"/>
      </rPr>
      <t xml:space="preserve"> Warnanlage ist permanent in Betrieb und schaltet entsprechende Abluftanlage in Abhängigkeit eines Sollwertes</t>
    </r>
  </si>
  <si>
    <r>
      <t>Es sind zwei Abluftanlage mit je zwei Schaltstufen vorhanden.</t>
    </r>
    <r>
      <rPr>
        <b/>
        <sz val="11"/>
        <color rgb="FFFF0000"/>
        <rFont val="Calibri"/>
        <family val="2"/>
        <scheme val="minor"/>
      </rPr>
      <t xml:space="preserve"> (Abluftanlage X/20,6 kW, X/64.000 m³/h</t>
    </r>
    <r>
      <rPr>
        <sz val="11"/>
        <rFont val="Calibri"/>
        <family val="2"/>
        <scheme val="minor"/>
      </rPr>
      <t>)</t>
    </r>
  </si>
  <si>
    <t>ungeregelte Versorgungspumpe</t>
  </si>
  <si>
    <t>Messstelle</t>
  </si>
  <si>
    <t>Messung des Wasserverbrauchs</t>
  </si>
  <si>
    <t>Gemessen. Zähler Nr.:</t>
  </si>
  <si>
    <t>Nicht mehr in Betrieb</t>
  </si>
  <si>
    <t>Schaltschrank</t>
  </si>
  <si>
    <t>Beleuchtung für Lagerhalle</t>
  </si>
  <si>
    <t>Das Pumpwerk wird als Notpumpstation genutzt</t>
  </si>
  <si>
    <t>Der Verbrauch resultiert aus Funktionskontrollen der Pumpe, dem Verbrauch des Schaltschranks und der Beleuchtung eines ungeheizten Lagers</t>
  </si>
  <si>
    <t>Anmerkung zum Verbrauch</t>
  </si>
  <si>
    <t>Volumen-strom</t>
  </si>
  <si>
    <t>(m³/h)</t>
  </si>
  <si>
    <t>Kessel 1</t>
  </si>
  <si>
    <t>Kessel 2</t>
  </si>
  <si>
    <t>Pumpe 16</t>
  </si>
  <si>
    <t>Pumpe 17</t>
  </si>
  <si>
    <t>Pumpe 5</t>
  </si>
  <si>
    <t>Pumpe 6</t>
  </si>
  <si>
    <t>Pumpe 7</t>
  </si>
  <si>
    <t>Pumpe 8</t>
  </si>
  <si>
    <t>Pumpe 9</t>
  </si>
  <si>
    <t>Pumpe 10</t>
  </si>
  <si>
    <t>Pumpe 11</t>
  </si>
  <si>
    <t>Netzpumpe Diezenhalde</t>
  </si>
  <si>
    <t>Netzpumpe Grund</t>
  </si>
  <si>
    <t xml:space="preserve"> </t>
  </si>
  <si>
    <t>RL-Anhebepumpe Kessel 1</t>
  </si>
  <si>
    <t>Eco-Pumpe Kessel 1</t>
  </si>
  <si>
    <t>Pumpe 12</t>
  </si>
  <si>
    <t>Pumpe 13</t>
  </si>
  <si>
    <t>Pumpe 14</t>
  </si>
  <si>
    <t>Pumpe 15</t>
  </si>
  <si>
    <t>Vorwärmepumpe Kessel 1</t>
  </si>
  <si>
    <t>RL-Anhebepumpe Kessel 2</t>
  </si>
  <si>
    <t>Vorwärmepumpe Kessel 2</t>
  </si>
  <si>
    <t>k.A.</t>
  </si>
  <si>
    <t>Pumpe 18</t>
  </si>
  <si>
    <t>Pumpe 19</t>
  </si>
  <si>
    <t>Pumpe 20</t>
  </si>
  <si>
    <t>Pumpe 21</t>
  </si>
  <si>
    <t>Pumpe 22</t>
  </si>
  <si>
    <t>Pumpe 23</t>
  </si>
  <si>
    <t>Pumpe 24</t>
  </si>
  <si>
    <t>Pumpe 25</t>
  </si>
  <si>
    <t>Kesselkeispumpe Kessel 1</t>
  </si>
  <si>
    <t>Kesselkeispumpe Kessel 2</t>
  </si>
  <si>
    <t>Kesselkreispumpe  Kessel 3</t>
  </si>
  <si>
    <t>RL-Anhebepumpe Kessel 3</t>
  </si>
  <si>
    <t>Vorwärmepumpe Kessel 3</t>
  </si>
  <si>
    <t>Kesselkreispumpe  Kessel 4</t>
  </si>
  <si>
    <t>RL-Anhebepumpe Kessel 4</t>
  </si>
  <si>
    <t>Vorwärmepumpe Kessel 4</t>
  </si>
  <si>
    <t>Beimischpumpe Kessel 5</t>
  </si>
  <si>
    <t>Kesselkreispumpe Kessel 5</t>
  </si>
  <si>
    <t>Vorwärmepumpe Kessel 5</t>
  </si>
  <si>
    <t>Pumpe 26</t>
  </si>
  <si>
    <t>Pumpe 27</t>
  </si>
  <si>
    <t>Pumpe 28</t>
  </si>
  <si>
    <t>Umwälzpumpe P12</t>
  </si>
  <si>
    <t>Umwälzpumpe</t>
  </si>
  <si>
    <t>Umwälzpumpe P9</t>
  </si>
  <si>
    <t>Umwälzpumpe P 14</t>
  </si>
  <si>
    <t xml:space="preserve">Netzpumpe Steidach </t>
  </si>
  <si>
    <t>190?</t>
  </si>
  <si>
    <t>Verbrauchsanteil an den Heizwerken</t>
  </si>
  <si>
    <t xml:space="preserve">Strom </t>
  </si>
  <si>
    <t>nicht mehr in Betrieb</t>
  </si>
  <si>
    <t>gemittelte Auslastung = 0,85
durch Betreiber geschätzt</t>
  </si>
  <si>
    <r>
      <t>Der Druck wird über zwei Turbinen</t>
    </r>
    <r>
      <rPr>
        <sz val="11"/>
        <color rgb="FFFF0000"/>
        <rFont val="Calibri"/>
        <family val="2"/>
        <scheme val="minor"/>
      </rPr>
      <t xml:space="preserve"> (a 5 kW)</t>
    </r>
    <r>
      <rPr>
        <sz val="11"/>
        <rFont val="Calibri"/>
        <family val="2"/>
        <scheme val="minor"/>
      </rPr>
      <t xml:space="preserve"> von 4 bar auf 1 bar reduziert. Der erzeugte Strom wird in das öffentliche Netz</t>
    </r>
  </si>
  <si>
    <t>Die drehzahlgeregelte Pumpe ist gemäß des Wasserbedarfs in Betrieb</t>
  </si>
  <si>
    <t xml:space="preserve">Eine Überprüfung ob der erzeugte Strom selbst genutzt wird, oder eingespeist wird, ist in Bearbeitung (27.04.2015) </t>
  </si>
  <si>
    <t>Pumpe 29</t>
  </si>
  <si>
    <t>Pumpe 30</t>
  </si>
  <si>
    <t>Pumpe 31</t>
  </si>
  <si>
    <t>Pumpe 32</t>
  </si>
  <si>
    <t>Pumpe 33</t>
  </si>
  <si>
    <t>Pumpe 34</t>
  </si>
  <si>
    <t>?</t>
  </si>
  <si>
    <t>Verbrauch gemessen über Zähler Nr. xxxxxxxxxx</t>
  </si>
  <si>
    <t>Verbrauch gemessen</t>
  </si>
  <si>
    <t>Regelung</t>
  </si>
  <si>
    <t>∆p</t>
  </si>
  <si>
    <t>unger.</t>
  </si>
  <si>
    <t>Druckhaltung 1</t>
  </si>
  <si>
    <t>Druckhaltung 2</t>
  </si>
  <si>
    <t>Druckhaltung 3</t>
  </si>
  <si>
    <t>Osmosepumpe</t>
  </si>
  <si>
    <t>Speisewasserpumpe</t>
  </si>
  <si>
    <t>Notspeisepumpe</t>
  </si>
  <si>
    <t>Vakuumpumpe</t>
  </si>
  <si>
    <t>Regelungstechnik</t>
  </si>
  <si>
    <t>Regelung, Klappen, Ventile….</t>
  </si>
  <si>
    <t>Verbrauch Wärme gem. Rechnung :</t>
  </si>
  <si>
    <t>Außenbeleuchtung HGI</t>
  </si>
  <si>
    <t>Die Attraktionspumpen werden durch die Schwimmmeister nach Bedarf geschaltet</t>
  </si>
  <si>
    <t>Die Beleuchtung ist von Mai bis Sept. täglich ca. 1 h in Betrieb</t>
  </si>
  <si>
    <t>Maßnahmen</t>
  </si>
  <si>
    <t>Eine Messwasser Rückführung war nicht vorhanden, diese wurde zu Beginn der Badesaison 2015 eingebaut (Einsparung ca. 4,5 m³ aufbereitetes und aufgeheiztes Wasser</t>
  </si>
  <si>
    <t>Die Laufzeiten der Atrakktionspumpen weden ab der Badesaison 2015 manuell erfasst.</t>
  </si>
  <si>
    <t>Verbrauch Strom gem. Rechnung :</t>
  </si>
  <si>
    <t>Heizung</t>
  </si>
  <si>
    <t>Ventile, Pumpen, Absperrungen, Regelungen</t>
  </si>
  <si>
    <t>Brauchwarm-wasser Beheizung</t>
  </si>
  <si>
    <t>Beckenfläche m²:</t>
  </si>
  <si>
    <t xml:space="preserve">Kennwert: </t>
  </si>
  <si>
    <t>Verbrauch/Beckenoberfläche</t>
  </si>
  <si>
    <t>Kennwert kWh/m²: soll</t>
  </si>
  <si>
    <t>Kennwert kWh/m²: ist</t>
  </si>
  <si>
    <t>Anzahl Parkvorgänge:</t>
  </si>
  <si>
    <t>Kennwert kWh/parken</t>
  </si>
  <si>
    <t>Kennwert Parkvorgang/Stellplatz</t>
  </si>
  <si>
    <t>Anzahl Parkplätze:</t>
  </si>
  <si>
    <t>Verbrauch/Parkvorgang, Parkvorgang/Stellplatz</t>
  </si>
  <si>
    <t>Verbrauch/Fördermenge</t>
  </si>
  <si>
    <t>Fördermenge (m³)</t>
  </si>
  <si>
    <t>Kennwert kWh/m³</t>
  </si>
  <si>
    <t>Anteil der Parkhäuser am Gesamtverbrauch</t>
  </si>
  <si>
    <t>Zuluftanlage dreistufig 4,8/9,2/18,5 kW</t>
  </si>
  <si>
    <t>Abluftanlage</t>
  </si>
  <si>
    <r>
      <t>Es sind zwei Abluftanlage mit je zwei Schaltstufen vorhanden.</t>
    </r>
    <r>
      <rPr>
        <b/>
        <sz val="11"/>
        <color rgb="FFFF0000"/>
        <rFont val="Calibri"/>
        <family val="2"/>
        <scheme val="minor"/>
      </rPr>
      <t xml:space="preserve"> (Abluftanlage X/20,6 kW, X/64.000 m³/h</t>
    </r>
    <r>
      <rPr>
        <sz val="11"/>
        <color rgb="FFFF0000"/>
        <rFont val="Calibri"/>
        <family val="2"/>
        <scheme val="minor"/>
      </rPr>
      <t>)</t>
    </r>
  </si>
  <si>
    <r>
      <t xml:space="preserve">Die Abfertigung </t>
    </r>
    <r>
      <rPr>
        <sz val="11"/>
        <color rgb="FFFF0000"/>
        <rFont val="Calibri"/>
        <family val="2"/>
        <scheme val="minor"/>
      </rPr>
      <t>(im Parkhaus xxx)</t>
    </r>
    <r>
      <rPr>
        <sz val="11"/>
        <color theme="1"/>
        <rFont val="Calibri"/>
        <family val="2"/>
        <scheme val="minor"/>
      </rPr>
      <t xml:space="preserve"> wurde im Juni </t>
    </r>
    <r>
      <rPr>
        <sz val="11"/>
        <color rgb="FFFF0000"/>
        <rFont val="Calibri"/>
        <family val="2"/>
        <scheme val="minor"/>
      </rPr>
      <t>(von bis</t>
    </r>
    <r>
      <rPr>
        <sz val="11"/>
        <rFont val="Calibri"/>
        <family val="2"/>
        <scheme val="minor"/>
      </rPr>
      <t>) gemessen, d.h. der Frostschutz der Parkscheinausgabe und der Parkscheinkontrolle war nicht in Betrieb.</t>
    </r>
  </si>
  <si>
    <t xml:space="preserve">Beleuchtung </t>
  </si>
  <si>
    <t>Geschlossen seit Feb. 2015</t>
  </si>
  <si>
    <t>Außenbeleuchtung HQI (Metalldampflampe)</t>
  </si>
  <si>
    <t>5 Liter Untertischboiler</t>
  </si>
  <si>
    <t>abgeschaltet</t>
  </si>
  <si>
    <t>WW Bereitung</t>
  </si>
  <si>
    <t>El. Beheizung</t>
  </si>
  <si>
    <t xml:space="preserve">Frostsicherung </t>
  </si>
  <si>
    <t>Das Parkhaus ist ein offenes Parkhaus, die Beleuchtung (Parkhaus und Außenbeleuchtung) wird über einen Zeitschaltprogramm und einen Tageslichtsensor geschaltet</t>
  </si>
  <si>
    <t>x</t>
  </si>
  <si>
    <t>Abluft</t>
  </si>
  <si>
    <t>Abluft für Batterieraum</t>
  </si>
  <si>
    <t>Sprinkleranlage</t>
  </si>
  <si>
    <t>5 min/monat</t>
  </si>
  <si>
    <t>Druckluft</t>
  </si>
  <si>
    <t>Druckhaltung für Sprinkler</t>
  </si>
  <si>
    <t>Abluftanlage 2 Stufig (25/70 kW)</t>
  </si>
  <si>
    <t>Beschreibung zur Verbrauchsermittlung
(Messung über Zähler 20155288)</t>
  </si>
  <si>
    <t>Beschreibung zur Verbrauchsermittlung
(Messung über Zähler 4077971)</t>
  </si>
  <si>
    <t>Hebeanlage (Einfahrt)</t>
  </si>
  <si>
    <r>
      <t xml:space="preserve">Die Beleuchtung im EG und U1 ist 24 h/a in Betrieb,restliche Beleuchtung bei Kontakt </t>
    </r>
    <r>
      <rPr>
        <sz val="11"/>
        <color rgb="FFFF0000"/>
        <rFont val="Calibri"/>
        <family val="2"/>
        <scheme val="minor"/>
      </rPr>
      <t>(Bewegungsmelder stimmt das ??)</t>
    </r>
    <r>
      <rPr>
        <sz val="11"/>
        <color theme="1"/>
        <rFont val="Calibri"/>
        <family val="2"/>
        <scheme val="minor"/>
      </rPr>
      <t xml:space="preserve"> mit 5 min Nachlauf </t>
    </r>
  </si>
  <si>
    <t>zweiten Sollwert wird die Abluftanlage auf Stufe 2 geschaltet.</t>
  </si>
  <si>
    <t>Speicherentladepumpe 1</t>
  </si>
  <si>
    <t>Speicherentladepumpe 2</t>
  </si>
  <si>
    <t>BHKW</t>
  </si>
  <si>
    <t>Gaseinsatz Kessel 1</t>
  </si>
  <si>
    <t>Gaseinsatz Kessel 2</t>
  </si>
  <si>
    <t>Gaseinsatz BHKW</t>
  </si>
  <si>
    <t>Verbrauchsermittlung
Gaseinsatz gemessen über Zähler xxxx</t>
  </si>
  <si>
    <t>Wäremeerzeugung gemessen über Zähler xxxx</t>
  </si>
  <si>
    <t>Verbrauch
(berechnet)</t>
  </si>
  <si>
    <t>Bemerkung:</t>
  </si>
  <si>
    <t>Die Vollbenutzungsstunden wurden über den Energieeinsatz und die Anlagenleitung berechnet</t>
  </si>
  <si>
    <t>4a</t>
  </si>
  <si>
    <t>4b</t>
  </si>
  <si>
    <t>Kessel 3</t>
  </si>
  <si>
    <t>Kessel 4</t>
  </si>
  <si>
    <t>Kessel  4</t>
  </si>
  <si>
    <t>Kessel 5</t>
  </si>
  <si>
    <t>t</t>
  </si>
  <si>
    <t>d/a</t>
  </si>
  <si>
    <t>h/d</t>
  </si>
  <si>
    <t>ger.</t>
  </si>
  <si>
    <t>Planschbecken</t>
  </si>
  <si>
    <t>Attraktionspumpe</t>
  </si>
  <si>
    <t>Rutsche</t>
  </si>
  <si>
    <t>Strömungskanal</t>
  </si>
  <si>
    <t>Luftsprudler</t>
  </si>
  <si>
    <t>Massagedüsen</t>
  </si>
  <si>
    <t>Abluft (2 x 19.450 m³/h)</t>
  </si>
  <si>
    <t>Zuluft (2 x 19.450 m³/h)</t>
  </si>
  <si>
    <t>ber.</t>
  </si>
  <si>
    <t>gem.</t>
  </si>
  <si>
    <t>Umwälzpumpe 1</t>
  </si>
  <si>
    <t>Umwälzpumpe 2</t>
  </si>
  <si>
    <t>Umwälzpumpe 3</t>
  </si>
  <si>
    <t>Umwälzpumpe 4</t>
  </si>
  <si>
    <t>Umwälzpumpe 5</t>
  </si>
  <si>
    <t>Umwälzpumpe 6</t>
  </si>
  <si>
    <t>Verbrauchsermittlung
Gaseinsatz gemessen über Zähler</t>
  </si>
  <si>
    <t>Schwimmhalle</t>
  </si>
  <si>
    <t>Abluft ( 3 x 8.000 m³/h)</t>
  </si>
  <si>
    <t>Zuluft (3 x 8.000 m³/h)</t>
  </si>
  <si>
    <t>Verdichter zur Trocknung</t>
  </si>
  <si>
    <t>Wärmepumpe</t>
  </si>
  <si>
    <t>Sauna</t>
  </si>
  <si>
    <t>Haartockner</t>
  </si>
  <si>
    <t>Saunaofen</t>
  </si>
  <si>
    <t>Dampfgenerator</t>
  </si>
  <si>
    <t xml:space="preserve">Pumpe </t>
  </si>
  <si>
    <t>3,2/7,5</t>
  </si>
  <si>
    <t>Summe Sauna</t>
  </si>
  <si>
    <t>xxxx</t>
  </si>
  <si>
    <t>∆p Faktor</t>
  </si>
  <si>
    <t>Kompressor</t>
  </si>
  <si>
    <t>Filterrückspülung</t>
  </si>
  <si>
    <t>Zählernummer 39194709</t>
  </si>
  <si>
    <t>Zählerstand 11.05.2014</t>
  </si>
  <si>
    <t>Zählerstand 08.05.2015</t>
  </si>
  <si>
    <t>* Zähler für Teichbelüftung</t>
  </si>
  <si>
    <t>Pumpen 1 (*)</t>
  </si>
  <si>
    <t>Wärmetauscher</t>
  </si>
  <si>
    <t>Leistung</t>
  </si>
  <si>
    <t>Wärmeübergabe Hallenbad</t>
  </si>
  <si>
    <t>Verbrauch gemessen über Hauptzähler Nr. 66840398</t>
  </si>
  <si>
    <t>Hallenbad bis 2014 (Strom)</t>
  </si>
  <si>
    <t>Hallenbad bis 2014 (Wärme)</t>
  </si>
  <si>
    <t>FW</t>
  </si>
  <si>
    <t>kW</t>
  </si>
  <si>
    <t>Verbrauch berechnet über Kaltwasserzähler Nr xxxxxxxxxx</t>
  </si>
  <si>
    <t>Es wird geprüft, ob der Verbrauch dem Bauhof in Rechnung gestellt werden soll</t>
  </si>
  <si>
    <t>Raumbeheizung (wo ist der Abgang für die Raumbeheizung ???)</t>
  </si>
  <si>
    <t>Verbrauch 2014 aus Messung vom Zeitraum 12.06.2015 bis 19.06.2015 hochgerechnet</t>
  </si>
  <si>
    <t>Der Jahresverbrauch aller elektrischer Verbraucher der Sauna für das Jahr 2014 wurde aus einer Messung 12.06.2015 bis zum 19.06.2015 hochgerechnet</t>
  </si>
  <si>
    <t>Betriebszentrale</t>
  </si>
  <si>
    <t>EDV, Beleuchtung, Büroausstattung</t>
  </si>
  <si>
    <t>Brenner</t>
  </si>
  <si>
    <t>Brennergebläse</t>
  </si>
  <si>
    <t>Verfahrensanweisung</t>
  </si>
  <si>
    <t>einmal jählich Mineralölsteuerrückvergütung für das BHKW beantragen</t>
  </si>
  <si>
    <t>Hallenbad bis 2014 Strom</t>
  </si>
  <si>
    <t>Hallenbad bis 2014 Wärme</t>
  </si>
  <si>
    <t>Beide Bäder = 100 %</t>
  </si>
  <si>
    <t>Freibad Strom</t>
  </si>
  <si>
    <t>Freibad Wärme</t>
  </si>
  <si>
    <t>Stromverbrauch</t>
  </si>
  <si>
    <t>Wärmeverbrauch</t>
  </si>
  <si>
    <t>Leuchtstoffröhren T8 mit KVG</t>
  </si>
  <si>
    <t>Leuchtstoffröhren T5 mit EVG, Ein-Ausfahrt</t>
  </si>
  <si>
    <t>Leuchtstoffröhren T5 mit EVG, EG</t>
  </si>
  <si>
    <t>Leuchtstoffröhren T5 mit EVG, U1</t>
  </si>
  <si>
    <t>Leuchtstoffröhren T5 mit EVG, U3 (nur 50 % in Betrieb)</t>
  </si>
  <si>
    <t>Leuchtstoffröhren T5 mit EVG, U2 (nur 50 % in Betrieb)</t>
  </si>
  <si>
    <t>Leuchtstoffröhren T8 mit KVG auf 4 Etagen</t>
  </si>
  <si>
    <t>Leuchtstoffröhren T 8 mit KVG in Zwischenetage</t>
  </si>
  <si>
    <t>Leuchtstoffröhren T 5mit EVG</t>
  </si>
  <si>
    <t>Leuchtstoffröhren T5 mit EVG</t>
  </si>
  <si>
    <t>Verbrauch gemessen über Zähler Nr. 988793</t>
  </si>
  <si>
    <t>Verbrauch gemessen über U-Zähler Nr.13216736</t>
  </si>
  <si>
    <t>Verbrauch gemessen über Zähler Nr. 409526</t>
  </si>
  <si>
    <t>Laufzeiten durch den Betreiber geschätzt</t>
  </si>
  <si>
    <t>Rest</t>
  </si>
  <si>
    <t>Gemäß Aussage des Betreibers permanent in Betrieb</t>
  </si>
  <si>
    <t>Verbrauch Badewasserbeheizung/Beckenoberfläche</t>
  </si>
  <si>
    <t>Kennwert (soll) kWh/m²:</t>
  </si>
  <si>
    <t xml:space="preserve">Verbrauch </t>
  </si>
  <si>
    <t>WT Schwimmerbecken (Altbau)</t>
  </si>
  <si>
    <t>WT Nicht-Schwimmerbecken</t>
  </si>
  <si>
    <t>Brauchwarmwasser (1.181 m³)</t>
  </si>
  <si>
    <t>5a</t>
  </si>
  <si>
    <t>5b</t>
  </si>
  <si>
    <t>Auslastungs-faktor</t>
  </si>
  <si>
    <t xml:space="preserve">Beschreibung zur Verbrauchsermittlung
</t>
  </si>
  <si>
    <t>Ausstattung separat aufgeführt</t>
  </si>
  <si>
    <t>Kurzbeschreibung der Gasverbraucher</t>
  </si>
  <si>
    <t>Gasverbraucher im Freibad</t>
  </si>
  <si>
    <t>Höhenunterschiedes zwischen dem Becken, dem Pumpenhaus und den Filtern nicht möglich.</t>
  </si>
  <si>
    <t xml:space="preserve">Die Pumpen 1 bis 6 werden während der Saison permanent mit 100 % der Nennleistung betrieben, ein reduzierter Betrieb außerhalb der Öffnungszeit ist auf Grund des </t>
  </si>
  <si>
    <t>Schwimmerbecken 1</t>
  </si>
  <si>
    <t>Schwimmerbecken 2</t>
  </si>
  <si>
    <t>Nicht-Schwimmerbecken 1</t>
  </si>
  <si>
    <t>Nicht-Schwimmerbecken 2</t>
  </si>
  <si>
    <t>Planschbecken 1</t>
  </si>
  <si>
    <t>Planschbecken 2</t>
  </si>
  <si>
    <t>Strombraucher im Freibad</t>
  </si>
  <si>
    <t>Kurzbeschreibung der Verbraucher</t>
  </si>
  <si>
    <t>Beleuchtung, Audioanlagen…</t>
  </si>
  <si>
    <t>Heizung, Aufenthaltsräume…..</t>
  </si>
  <si>
    <t>5 (a 22 kW)</t>
  </si>
  <si>
    <t>Verbrauch/Fläche</t>
  </si>
  <si>
    <t>Fäche m²:</t>
  </si>
  <si>
    <t>Raumwärmebeheizung</t>
  </si>
  <si>
    <t>xxxxxx</t>
  </si>
  <si>
    <r>
      <t>Verbrauch gemessen über Zähler Nr</t>
    </r>
    <r>
      <rPr>
        <sz val="11"/>
        <color rgb="FFFF0000"/>
        <rFont val="Calibri"/>
        <family val="2"/>
        <scheme val="minor"/>
      </rPr>
      <t>.xxxxxxx</t>
    </r>
  </si>
  <si>
    <t>Verbrauch/Fäche</t>
  </si>
  <si>
    <t>T8 Röhren mit KVG</t>
  </si>
  <si>
    <t>Verbrauch Strom gem.Abrechnung des Vermieters :</t>
  </si>
  <si>
    <t>Verbrauch Wärme gem. Abrechnung des Vermieters :</t>
  </si>
  <si>
    <t>Verbrauchsabrechnung des Vermieters</t>
  </si>
  <si>
    <t>32a</t>
  </si>
  <si>
    <t>32b</t>
  </si>
  <si>
    <t>Wirkungsgrad</t>
  </si>
  <si>
    <t>(eta)</t>
  </si>
  <si>
    <t>Verkaufte KWh</t>
  </si>
  <si>
    <t>Kennwert kWh/kWh</t>
  </si>
  <si>
    <t>kWh Einsatz/kWh Verkauf</t>
  </si>
  <si>
    <t>kWh el/kWh th Erzeugung</t>
  </si>
  <si>
    <t>Erzeugte Wärme KWh</t>
  </si>
  <si>
    <t>Wirkungs-grad</t>
  </si>
  <si>
    <t>Blatt</t>
  </si>
  <si>
    <t>Heizwerk 2 (Strom)</t>
  </si>
  <si>
    <t>Heizwerk 1 (Wärme)</t>
  </si>
  <si>
    <t>Heizwerk 1 (Strom)</t>
  </si>
  <si>
    <t>Heizwerk 2 (Wärme)</t>
  </si>
  <si>
    <t>Heizwerk 3</t>
  </si>
  <si>
    <t>Heizwerk 4</t>
  </si>
  <si>
    <t>Fernwärme Station 6</t>
  </si>
  <si>
    <t>Wasserversorgung 1</t>
  </si>
  <si>
    <t>Musterstraße</t>
  </si>
  <si>
    <t>Wasserversorgung 2</t>
  </si>
  <si>
    <t>Wasserversorgung 3</t>
  </si>
  <si>
    <t>Wasserversorgung 4</t>
  </si>
  <si>
    <t>Wasserversorgung 5</t>
  </si>
  <si>
    <t>Wasserversorgung 6</t>
  </si>
  <si>
    <t>Wasserversorgung 7</t>
  </si>
  <si>
    <t>Parkhaus 1</t>
  </si>
  <si>
    <t>Parkhaus 2</t>
  </si>
  <si>
    <t>Parkhaus 3</t>
  </si>
  <si>
    <t>Parkhaus 4</t>
  </si>
  <si>
    <t>Parkhaus 5</t>
  </si>
  <si>
    <t>Parkhaus 6</t>
  </si>
  <si>
    <t>Parkhaus 7</t>
  </si>
  <si>
    <t>Verbrauch SW gesamt:</t>
  </si>
  <si>
    <t>Heizwerk 1</t>
  </si>
  <si>
    <t>Heizwerk 2</t>
  </si>
  <si>
    <r>
      <t xml:space="preserve">Verbrauch gem. Rechnung </t>
    </r>
    <r>
      <rPr>
        <b/>
        <sz val="12"/>
        <rFont val="Calibri"/>
        <family val="2"/>
        <scheme val="minor"/>
      </rPr>
      <t>(Heizwerk 1, Wärme):</t>
    </r>
  </si>
  <si>
    <t>Verbrauch Heizwerke SW</t>
  </si>
  <si>
    <r>
      <t xml:space="preserve">Verbrauch gem. Rechnung </t>
    </r>
    <r>
      <rPr>
        <b/>
        <sz val="12"/>
        <rFont val="Calibri"/>
        <family val="2"/>
        <scheme val="minor"/>
      </rPr>
      <t>(Heizwerk 1, Strom):</t>
    </r>
  </si>
  <si>
    <r>
      <t xml:space="preserve">Verbrauch gem. Rechnung </t>
    </r>
    <r>
      <rPr>
        <b/>
        <sz val="12"/>
        <rFont val="Calibri"/>
        <family val="2"/>
        <scheme val="minor"/>
      </rPr>
      <t>(Heizwerk 2, Wärme):</t>
    </r>
  </si>
  <si>
    <t>Verbrauch SWBBgesamt:</t>
  </si>
  <si>
    <t>Parkhäuser</t>
  </si>
  <si>
    <t>FW Station 1</t>
  </si>
  <si>
    <t>FW Station 2</t>
  </si>
  <si>
    <t>FW Station 3</t>
  </si>
  <si>
    <t>FW Station 4</t>
  </si>
  <si>
    <t>FW Station 5</t>
  </si>
  <si>
    <t>FW Station 6</t>
  </si>
  <si>
    <t>Summe Wasserversorgung SW</t>
  </si>
  <si>
    <t>Verbrauch gem. Rechnung (Wassserversorgung 1):</t>
  </si>
  <si>
    <t>Verbrauch Wasserversorgung SW</t>
  </si>
  <si>
    <t>Das vom Vorversorger gelieferte Wasser erreicht den Behälter mit einem Druck von 10 bar.</t>
  </si>
  <si>
    <t>Verbrauch gem. Rechnung (Wasserversorgung 2):</t>
  </si>
  <si>
    <t>Die Pumpe ist nur in Betrieb wenn die Wasserversorgung 4 ausfällt</t>
  </si>
  <si>
    <t>In 2014 war die Wasserversorgung 4 defekt, daher der höhere Verbrauch</t>
  </si>
  <si>
    <t>Verbrauch gem. Rechnung (Wasserversorgung 3):</t>
  </si>
  <si>
    <t>Den Stromverbrauch des Zählers 361914 wird den SW in Rechnung gestellt. Bei der Begehung am 15.05.2014 wurde</t>
  </si>
  <si>
    <t>Verbrauch gem. Rechnung (Wasserversorgung 4):</t>
  </si>
  <si>
    <t>Das vom Vorversorger  gelieferte Wasser erreicht den Behälter mit einem Druck von 10 bar.</t>
  </si>
  <si>
    <t>Verbrauch gem. Rechnung (Wasserversorgung 5):</t>
  </si>
  <si>
    <t>Verbrauch gem. Rechnung (Wasserversorgung 6):</t>
  </si>
  <si>
    <t>Verbrauch gem. Rechnung (Wasserversorgung 7):</t>
  </si>
  <si>
    <t>Parkhaus 3 (+4+5?)</t>
  </si>
  <si>
    <t>Verbrauch gem. Rechnung (Parkhaus 1)</t>
  </si>
  <si>
    <r>
      <t xml:space="preserve">Verbrauch </t>
    </r>
    <r>
      <rPr>
        <b/>
        <sz val="12"/>
        <color theme="1"/>
        <rFont val="Calibri"/>
        <family val="2"/>
        <scheme val="minor"/>
      </rPr>
      <t>gem. Berechnung</t>
    </r>
    <r>
      <rPr>
        <sz val="12"/>
        <color theme="1"/>
        <rFont val="Calibri"/>
        <family val="2"/>
        <scheme val="minor"/>
      </rPr>
      <t xml:space="preserve"> (Parkhaus 2, </t>
    </r>
    <r>
      <rPr>
        <b/>
        <sz val="12"/>
        <color theme="1"/>
        <rFont val="Calibri"/>
        <family val="2"/>
        <scheme val="minor"/>
      </rPr>
      <t>Verbrauch 2013</t>
    </r>
    <r>
      <rPr>
        <sz val="12"/>
        <color theme="1"/>
        <rFont val="Calibri"/>
        <family val="2"/>
        <scheme val="minor"/>
      </rPr>
      <t>)</t>
    </r>
  </si>
  <si>
    <r>
      <t>Verbrauch gem.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Berechnung</t>
    </r>
    <r>
      <rPr>
        <sz val="12"/>
        <color theme="1"/>
        <rFont val="Calibri"/>
        <family val="2"/>
        <scheme val="minor"/>
      </rPr>
      <t xml:space="preserve"> (Parkhaus 3)</t>
    </r>
  </si>
  <si>
    <r>
      <t>Verbrauch gem.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Berechnung</t>
    </r>
    <r>
      <rPr>
        <sz val="12"/>
        <color theme="1"/>
        <rFont val="Calibri"/>
        <family val="2"/>
        <scheme val="minor"/>
      </rPr>
      <t xml:space="preserve"> (Parkhaus 4)</t>
    </r>
  </si>
  <si>
    <r>
      <t>Verbrauch gem.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Berechnung</t>
    </r>
    <r>
      <rPr>
        <sz val="12"/>
        <color theme="1"/>
        <rFont val="Calibri"/>
        <family val="2"/>
        <scheme val="minor"/>
      </rPr>
      <t xml:space="preserve"> (Parkhaus 5)</t>
    </r>
  </si>
  <si>
    <r>
      <t>Verbrauch gem.</t>
    </r>
    <r>
      <rPr>
        <u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Berechnung</t>
    </r>
    <r>
      <rPr>
        <sz val="12"/>
        <color theme="1"/>
        <rFont val="Calibri"/>
        <family val="2"/>
        <scheme val="minor"/>
      </rPr>
      <t xml:space="preserve"> (Parkhaus 6)</t>
    </r>
  </si>
  <si>
    <r>
      <t>Verbrauch gem.</t>
    </r>
    <r>
      <rPr>
        <u/>
        <sz val="12"/>
        <color theme="1"/>
        <rFont val="Calibri"/>
        <family val="2"/>
        <scheme val="minor"/>
      </rPr>
      <t xml:space="preserve"> R</t>
    </r>
    <r>
      <rPr>
        <b/>
        <sz val="12"/>
        <color theme="1"/>
        <rFont val="Calibri"/>
        <family val="2"/>
        <scheme val="minor"/>
      </rPr>
      <t>echnung</t>
    </r>
    <r>
      <rPr>
        <sz val="12"/>
        <color theme="1"/>
        <rFont val="Calibri"/>
        <family val="2"/>
        <scheme val="minor"/>
      </rPr>
      <t xml:space="preserve"> (Parkhaus 7)</t>
    </r>
  </si>
  <si>
    <t>Whirlpool</t>
  </si>
  <si>
    <r>
      <t xml:space="preserve">Verbrauch gem. Rechnung </t>
    </r>
    <r>
      <rPr>
        <b/>
        <sz val="12"/>
        <rFont val="Calibri"/>
        <family val="2"/>
        <scheme val="minor"/>
      </rPr>
      <t>(Heizwerk 2, Strom):</t>
    </r>
  </si>
  <si>
    <t>Netzpumpe</t>
  </si>
  <si>
    <t>Anschrift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</si>
</sst>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"/>
    <numFmt numFmtId="165" formatCode="0.0%"/>
    <numFmt numFmtId="166" formatCode="0.000%"/>
    <numFmt numFmtId="167" formatCode="_-* #,##0\ _€_-;\-* #,##0\ _€_-;_-* &quot;-&quot;??\ _€_-;_-@_-"/>
    <numFmt numFmtId="168" formatCode="_-* #,##0.0\ _€_-;\-* #,##0.0\ _€_-;_-* &quot;-&quot;??\ _€_-;_-@_-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heSans B4 SemiLight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heSans B4 SemiLight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bscript"/>
      <sz val="11"/>
      <color rgb="FFFF0000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heSans B4 SemiLight"/>
      <family val="2"/>
    </font>
    <font>
      <sz val="11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" fillId="0" borderId="9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top"/>
    </xf>
    <xf numFmtId="0" fontId="3" fillId="0" borderId="1" xfId="0" applyFont="1" applyBorder="1"/>
    <xf numFmtId="0" fontId="4" fillId="0" borderId="5" xfId="0" applyFont="1" applyBorder="1" applyAlignment="1">
      <alignment horizontal="center" vertical="top"/>
    </xf>
    <xf numFmtId="0" fontId="0" fillId="0" borderId="1" xfId="0" applyFill="1" applyBorder="1"/>
    <xf numFmtId="0" fontId="3" fillId="0" borderId="1" xfId="0" applyFont="1" applyFill="1" applyBorder="1"/>
    <xf numFmtId="3" fontId="3" fillId="0" borderId="1" xfId="0" applyNumberFormat="1" applyFont="1" applyBorder="1"/>
    <xf numFmtId="3" fontId="0" fillId="0" borderId="1" xfId="0" applyNumberFormat="1" applyFont="1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1" xfId="0" applyFont="1" applyBorder="1"/>
    <xf numFmtId="0" fontId="0" fillId="0" borderId="1" xfId="0" applyFont="1" applyFill="1" applyBorder="1"/>
    <xf numFmtId="0" fontId="7" fillId="0" borderId="1" xfId="0" applyFont="1" applyBorder="1"/>
    <xf numFmtId="3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/>
    <xf numFmtId="10" fontId="0" fillId="0" borderId="1" xfId="0" applyNumberFormat="1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3" fontId="0" fillId="0" borderId="14" xfId="0" applyNumberFormat="1" applyBorder="1" applyAlignment="1">
      <alignment horizontal="right" vertical="top"/>
    </xf>
    <xf numFmtId="0" fontId="0" fillId="0" borderId="14" xfId="0" applyBorder="1" applyAlignment="1">
      <alignment horizontal="left" vertical="top"/>
    </xf>
    <xf numFmtId="0" fontId="5" fillId="0" borderId="18" xfId="0" applyFont="1" applyBorder="1" applyAlignment="1">
      <alignment horizontal="center" vertical="top" wrapText="1"/>
    </xf>
    <xf numFmtId="0" fontId="3" fillId="0" borderId="26" xfId="0" applyFont="1" applyBorder="1"/>
    <xf numFmtId="0" fontId="4" fillId="0" borderId="27" xfId="0" applyFont="1" applyBorder="1" applyAlignment="1">
      <alignment vertical="top"/>
    </xf>
    <xf numFmtId="0" fontId="4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5" fillId="0" borderId="18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0" fillId="0" borderId="0" xfId="0" applyFill="1" applyAlignment="1">
      <alignment horizontal="left" vertical="top" wrapText="1"/>
    </xf>
    <xf numFmtId="3" fontId="0" fillId="0" borderId="0" xfId="0" applyNumberFormat="1"/>
    <xf numFmtId="3" fontId="0" fillId="0" borderId="0" xfId="0" applyNumberFormat="1" applyFont="1"/>
    <xf numFmtId="0" fontId="4" fillId="0" borderId="0" xfId="0" applyFont="1" applyBorder="1" applyAlignment="1">
      <alignment vertical="top"/>
    </xf>
    <xf numFmtId="3" fontId="3" fillId="0" borderId="0" xfId="0" applyNumberFormat="1" applyFont="1"/>
    <xf numFmtId="0" fontId="10" fillId="0" borderId="0" xfId="0" applyFont="1" applyBorder="1"/>
    <xf numFmtId="0" fontId="3" fillId="0" borderId="0" xfId="0" applyFont="1" applyAlignment="1">
      <alignment horizontal="center" vertical="top"/>
    </xf>
    <xf numFmtId="3" fontId="7" fillId="0" borderId="0" xfId="0" applyNumberFormat="1" applyFont="1"/>
    <xf numFmtId="0" fontId="10" fillId="0" borderId="0" xfId="0" applyFont="1" applyBorder="1" applyAlignment="1">
      <alignment vertical="top"/>
    </xf>
    <xf numFmtId="3" fontId="0" fillId="0" borderId="0" xfId="0" applyNumberFormat="1" applyAlignment="1">
      <alignment vertical="top"/>
    </xf>
    <xf numFmtId="3" fontId="3" fillId="0" borderId="0" xfId="0" applyNumberFormat="1" applyFont="1" applyAlignment="1">
      <alignment vertical="top"/>
    </xf>
    <xf numFmtId="3" fontId="8" fillId="0" borderId="0" xfId="0" applyNumberFormat="1" applyFont="1" applyAlignment="1">
      <alignment vertical="top"/>
    </xf>
    <xf numFmtId="3" fontId="5" fillId="0" borderId="1" xfId="0" applyNumberFormat="1" applyFont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top"/>
    </xf>
    <xf numFmtId="165" fontId="5" fillId="0" borderId="1" xfId="0" applyNumberFormat="1" applyFont="1" applyBorder="1" applyAlignment="1">
      <alignment vertical="top"/>
    </xf>
    <xf numFmtId="0" fontId="8" fillId="0" borderId="1" xfId="0" applyFont="1" applyBorder="1"/>
    <xf numFmtId="0" fontId="7" fillId="0" borderId="1" xfId="0" applyFont="1" applyBorder="1" applyAlignment="1">
      <alignment vertical="top"/>
    </xf>
    <xf numFmtId="3" fontId="7" fillId="0" borderId="14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7" fillId="0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/>
    <xf numFmtId="3" fontId="7" fillId="0" borderId="1" xfId="0" applyNumberFormat="1" applyFont="1" applyBorder="1" applyAlignment="1">
      <alignment horizontal="right" vertical="top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0" fillId="0" borderId="1" xfId="0" applyFont="1" applyBorder="1" applyAlignment="1">
      <alignment vertical="top" wrapText="1"/>
    </xf>
    <xf numFmtId="0" fontId="0" fillId="0" borderId="6" xfId="0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8" fillId="0" borderId="6" xfId="0" applyFont="1" applyFill="1" applyBorder="1"/>
    <xf numFmtId="165" fontId="0" fillId="0" borderId="14" xfId="0" applyNumberFormat="1" applyBorder="1"/>
    <xf numFmtId="0" fontId="0" fillId="0" borderId="36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7" fillId="0" borderId="14" xfId="0" applyFont="1" applyBorder="1"/>
    <xf numFmtId="0" fontId="7" fillId="0" borderId="14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165" fontId="0" fillId="0" borderId="1" xfId="0" applyNumberFormat="1" applyBorder="1" applyAlignment="1">
      <alignment horizontal="center" vertical="top"/>
    </xf>
    <xf numFmtId="3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8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0" fillId="0" borderId="39" xfId="0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3" fontId="8" fillId="0" borderId="0" xfId="0" applyNumberFormat="1" applyFont="1"/>
    <xf numFmtId="0" fontId="20" fillId="0" borderId="0" xfId="0" applyFont="1" applyAlignment="1">
      <alignment vertical="top"/>
    </xf>
    <xf numFmtId="0" fontId="0" fillId="0" borderId="40" xfId="0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0" fillId="0" borderId="6" xfId="0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0" fillId="0" borderId="2" xfId="0" applyBorder="1"/>
    <xf numFmtId="0" fontId="0" fillId="0" borderId="14" xfId="0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3" fontId="0" fillId="0" borderId="18" xfId="0" applyNumberFormat="1" applyBorder="1" applyAlignment="1">
      <alignment horizontal="center" vertical="top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0" fontId="0" fillId="0" borderId="46" xfId="0" applyBorder="1"/>
    <xf numFmtId="3" fontId="0" fillId="0" borderId="27" xfId="0" applyNumberFormat="1" applyBorder="1" applyAlignment="1">
      <alignment horizontal="center" vertical="top"/>
    </xf>
    <xf numFmtId="0" fontId="0" fillId="0" borderId="48" xfId="0" applyBorder="1"/>
    <xf numFmtId="0" fontId="0" fillId="0" borderId="0" xfId="0" applyBorder="1" applyAlignment="1">
      <alignment horizontal="center"/>
    </xf>
    <xf numFmtId="3" fontId="0" fillId="0" borderId="1" xfId="0" applyNumberFormat="1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vertical="top"/>
    </xf>
    <xf numFmtId="3" fontId="0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27" xfId="0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0" fillId="0" borderId="3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3" fontId="0" fillId="0" borderId="27" xfId="0" applyNumberFormat="1" applyFont="1" applyBorder="1" applyAlignment="1">
      <alignment horizontal="center" vertical="top"/>
    </xf>
    <xf numFmtId="0" fontId="0" fillId="0" borderId="27" xfId="0" applyBorder="1"/>
    <xf numFmtId="0" fontId="0" fillId="0" borderId="0" xfId="0" applyBorder="1" applyAlignment="1"/>
    <xf numFmtId="3" fontId="0" fillId="0" borderId="0" xfId="0" applyNumberFormat="1" applyBorder="1"/>
    <xf numFmtId="0" fontId="0" fillId="0" borderId="47" xfId="0" applyBorder="1" applyAlignment="1">
      <alignment vertical="top"/>
    </xf>
    <xf numFmtId="0" fontId="0" fillId="0" borderId="47" xfId="0" applyBorder="1" applyAlignment="1">
      <alignment vertical="top" wrapText="1"/>
    </xf>
    <xf numFmtId="0" fontId="3" fillId="0" borderId="55" xfId="0" applyFont="1" applyBorder="1" applyAlignment="1">
      <alignment vertical="top"/>
    </xf>
    <xf numFmtId="0" fontId="0" fillId="0" borderId="11" xfId="0" applyBorder="1"/>
    <xf numFmtId="0" fontId="0" fillId="0" borderId="24" xfId="0" applyBorder="1"/>
    <xf numFmtId="0" fontId="0" fillId="0" borderId="36" xfId="0" applyBorder="1"/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left" vertical="top"/>
    </xf>
    <xf numFmtId="0" fontId="9" fillId="0" borderId="14" xfId="0" applyFont="1" applyBorder="1" applyAlignment="1">
      <alignment horizontal="center"/>
    </xf>
    <xf numFmtId="0" fontId="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top"/>
    </xf>
    <xf numFmtId="1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48" xfId="0" applyBorder="1" applyAlignment="1">
      <alignment horizontal="center"/>
    </xf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/>
    <xf numFmtId="0" fontId="0" fillId="0" borderId="6" xfId="0" applyFill="1" applyBorder="1"/>
    <xf numFmtId="3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3" fontId="0" fillId="0" borderId="1" xfId="0" applyNumberFormat="1" applyBorder="1" applyAlignment="1">
      <alignment horizontal="center" vertical="top"/>
    </xf>
    <xf numFmtId="0" fontId="0" fillId="0" borderId="14" xfId="0" applyBorder="1"/>
    <xf numFmtId="0" fontId="3" fillId="0" borderId="26" xfId="0" applyFont="1" applyBorder="1"/>
    <xf numFmtId="0" fontId="4" fillId="0" borderId="27" xfId="0" applyFont="1" applyBorder="1" applyAlignment="1">
      <alignment vertical="top"/>
    </xf>
    <xf numFmtId="0" fontId="4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0" fillId="0" borderId="0" xfId="0" applyBorder="1"/>
    <xf numFmtId="0" fontId="0" fillId="0" borderId="14" xfId="0" applyBorder="1" applyAlignment="1">
      <alignment vertical="top"/>
    </xf>
    <xf numFmtId="0" fontId="1" fillId="0" borderId="28" xfId="0" applyFont="1" applyBorder="1" applyAlignment="1">
      <alignment horizontal="center" vertical="top"/>
    </xf>
    <xf numFmtId="3" fontId="0" fillId="0" borderId="14" xfId="0" applyNumberForma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43" xfId="0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27" xfId="0" applyBorder="1"/>
    <xf numFmtId="0" fontId="0" fillId="0" borderId="17" xfId="0" applyBorder="1" applyAlignment="1">
      <alignment vertical="top"/>
    </xf>
    <xf numFmtId="0" fontId="19" fillId="0" borderId="1" xfId="0" applyFont="1" applyBorder="1" applyAlignment="1">
      <alignment horizontal="left" vertical="top"/>
    </xf>
    <xf numFmtId="0" fontId="0" fillId="2" borderId="0" xfId="0" applyFill="1"/>
    <xf numFmtId="0" fontId="5" fillId="0" borderId="3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vertical="top" wrapText="1"/>
    </xf>
    <xf numFmtId="0" fontId="1" fillId="0" borderId="29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25" fillId="0" borderId="0" xfId="0" applyFont="1"/>
    <xf numFmtId="0" fontId="3" fillId="2" borderId="14" xfId="0" applyFont="1" applyFill="1" applyBorder="1"/>
    <xf numFmtId="0" fontId="0" fillId="2" borderId="1" xfId="0" applyFill="1" applyBorder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3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7" fillId="2" borderId="1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/>
    </xf>
    <xf numFmtId="167" fontId="0" fillId="0" borderId="0" xfId="1" applyNumberFormat="1" applyFont="1" applyBorder="1" applyAlignment="1">
      <alignment horizontal="right" vertical="top"/>
    </xf>
    <xf numFmtId="0" fontId="0" fillId="0" borderId="1" xfId="0" applyFill="1" applyBorder="1" applyAlignment="1">
      <alignment vertical="top" wrapText="1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5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8" fillId="0" borderId="14" xfId="0" applyFont="1" applyBorder="1"/>
    <xf numFmtId="3" fontId="1" fillId="0" borderId="0" xfId="0" applyNumberFormat="1" applyFont="1" applyFill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167" fontId="0" fillId="0" borderId="0" xfId="1" applyNumberFormat="1" applyFont="1"/>
    <xf numFmtId="0" fontId="0" fillId="0" borderId="1" xfId="0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top"/>
    </xf>
    <xf numFmtId="164" fontId="0" fillId="0" borderId="46" xfId="0" applyNumberFormat="1" applyBorder="1" applyAlignment="1">
      <alignment horizontal="center" vertical="center"/>
    </xf>
    <xf numFmtId="164" fontId="0" fillId="0" borderId="1" xfId="0" applyNumberFormat="1" applyBorder="1"/>
    <xf numFmtId="0" fontId="5" fillId="0" borderId="2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164" fontId="0" fillId="0" borderId="56" xfId="0" applyNumberFormat="1" applyBorder="1" applyAlignment="1">
      <alignment horizontal="center" vertical="center"/>
    </xf>
    <xf numFmtId="167" fontId="0" fillId="0" borderId="27" xfId="1" applyNumberFormat="1" applyFont="1" applyBorder="1"/>
    <xf numFmtId="164" fontId="0" fillId="0" borderId="48" xfId="0" applyNumberFormat="1" applyBorder="1" applyAlignment="1">
      <alignment horizontal="center" vertical="center"/>
    </xf>
    <xf numFmtId="0" fontId="5" fillId="0" borderId="3" xfId="0" applyFont="1" applyBorder="1" applyAlignment="1">
      <alignment vertical="top"/>
    </xf>
    <xf numFmtId="0" fontId="21" fillId="0" borderId="1" xfId="0" applyFont="1" applyBorder="1" applyAlignment="1">
      <alignment horizontal="left" vertical="top" wrapText="1"/>
    </xf>
    <xf numFmtId="167" fontId="8" fillId="0" borderId="1" xfId="1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164" fontId="0" fillId="0" borderId="1" xfId="0" applyNumberFormat="1" applyBorder="1" applyAlignment="1">
      <alignment horizontal="center" vertical="top"/>
    </xf>
    <xf numFmtId="43" fontId="0" fillId="0" borderId="0" xfId="1" applyFont="1"/>
    <xf numFmtId="167" fontId="8" fillId="0" borderId="1" xfId="1" applyNumberFormat="1" applyFont="1" applyBorder="1" applyAlignment="1">
      <alignment horizontal="center" vertical="top"/>
    </xf>
    <xf numFmtId="168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0" borderId="28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3" fontId="0" fillId="0" borderId="28" xfId="0" applyNumberFormat="1" applyFont="1" applyBorder="1" applyAlignment="1">
      <alignment horizontal="center" vertical="top"/>
    </xf>
    <xf numFmtId="0" fontId="0" fillId="0" borderId="0" xfId="0"/>
    <xf numFmtId="0" fontId="0" fillId="0" borderId="0" xfId="0" applyFill="1" applyAlignment="1">
      <alignment horizontal="left" vertical="top" wrapText="1"/>
    </xf>
    <xf numFmtId="0" fontId="0" fillId="0" borderId="32" xfId="0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2" xfId="0" applyBorder="1" applyAlignment="1"/>
    <xf numFmtId="164" fontId="0" fillId="0" borderId="48" xfId="0" applyNumberFormat="1" applyBorder="1"/>
    <xf numFmtId="0" fontId="0" fillId="0" borderId="50" xfId="0" applyBorder="1"/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13" xfId="0" applyBorder="1"/>
    <xf numFmtId="0" fontId="7" fillId="0" borderId="11" xfId="0" applyFont="1" applyBorder="1"/>
    <xf numFmtId="0" fontId="7" fillId="0" borderId="24" xfId="0" applyFont="1" applyBorder="1"/>
    <xf numFmtId="0" fontId="7" fillId="0" borderId="14" xfId="0" applyFont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42" xfId="0" applyBorder="1" applyAlignment="1">
      <alignment horizontal="center"/>
    </xf>
    <xf numFmtId="0" fontId="5" fillId="0" borderId="49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1" fillId="3" borderId="0" xfId="0" applyFont="1" applyFill="1" applyBorder="1" applyAlignment="1">
      <alignment vertical="top"/>
    </xf>
    <xf numFmtId="164" fontId="0" fillId="0" borderId="0" xfId="0" applyNumberFormat="1" applyBorder="1" applyAlignment="1"/>
    <xf numFmtId="0" fontId="5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8" fillId="0" borderId="47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3" fontId="0" fillId="0" borderId="55" xfId="0" applyNumberFormat="1" applyFont="1" applyBorder="1" applyAlignment="1">
      <alignment horizontal="center" vertical="top"/>
    </xf>
    <xf numFmtId="3" fontId="0" fillId="0" borderId="29" xfId="0" applyNumberFormat="1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5" fillId="0" borderId="2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top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61" xfId="0" applyFont="1" applyBorder="1" applyAlignment="1">
      <alignment horizontal="left" vertical="top"/>
    </xf>
    <xf numFmtId="0" fontId="5" fillId="0" borderId="41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5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164" fontId="0" fillId="0" borderId="62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3" fontId="0" fillId="0" borderId="28" xfId="0" applyNumberFormat="1" applyFont="1" applyBorder="1" applyAlignment="1">
      <alignment horizontal="center" vertical="top"/>
    </xf>
    <xf numFmtId="3" fontId="0" fillId="0" borderId="3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5" fillId="0" borderId="4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61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1" xfId="0" applyNumberForma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/>
    </xf>
    <xf numFmtId="0" fontId="5" fillId="0" borderId="45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47" xfId="0" applyFont="1" applyBorder="1" applyAlignment="1">
      <alignment horizontal="left" vertical="top"/>
    </xf>
    <xf numFmtId="0" fontId="5" fillId="0" borderId="55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165" fontId="5" fillId="0" borderId="1" xfId="0" applyNumberFormat="1" applyFont="1" applyBorder="1" applyAlignment="1">
      <alignment horizontal="center" vertical="top"/>
    </xf>
    <xf numFmtId="166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18" xfId="0" applyBorder="1" applyAlignment="1">
      <alignment horizontal="center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8" fontId="8" fillId="0" borderId="5" xfId="0" applyNumberFormat="1" applyFont="1" applyBorder="1" applyAlignment="1">
      <alignment vertical="center" wrapText="1"/>
    </xf>
    <xf numFmtId="168" fontId="8" fillId="0" borderId="6" xfId="0" applyNumberFormat="1" applyFont="1" applyBorder="1" applyAlignment="1">
      <alignment vertical="center" wrapText="1"/>
    </xf>
    <xf numFmtId="168" fontId="8" fillId="0" borderId="14" xfId="0" applyNumberFormat="1" applyFont="1" applyBorder="1" applyAlignment="1">
      <alignment vertical="center" wrapText="1"/>
    </xf>
    <xf numFmtId="0" fontId="3" fillId="0" borderId="4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5" fillId="0" borderId="2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169" fontId="26" fillId="0" borderId="1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8" fillId="0" borderId="61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top"/>
    </xf>
    <xf numFmtId="1" fontId="20" fillId="0" borderId="1" xfId="0" applyNumberFormat="1" applyFont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Gasverbraucher im Freibad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'32a'!$C$8:$C$10</c:f>
              <c:strCache>
                <c:ptCount val="1"/>
                <c:pt idx="0">
                  <c:v>Kurzbeschreibung der Gasverbraucher</c:v>
                </c:pt>
              </c:strCache>
            </c:strRef>
          </c:tx>
          <c:dLbls>
            <c:numFmt formatCode="\%" sourceLinked="0"/>
            <c:txPr>
              <a:bodyPr/>
              <a:lstStyle/>
              <a:p>
                <a:pPr>
                  <a:defRPr sz="1200" baseline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'32a'!$C$12:$C$14</c:f>
              <c:strCache>
                <c:ptCount val="3"/>
                <c:pt idx="0">
                  <c:v>Beckenwasserbeheizung</c:v>
                </c:pt>
                <c:pt idx="1">
                  <c:v>Atmosphärische Brenner</c:v>
                </c:pt>
                <c:pt idx="2">
                  <c:v>Beheizung Nebenraum</c:v>
                </c:pt>
              </c:strCache>
            </c:strRef>
          </c:cat>
          <c:val>
            <c:numRef>
              <c:f>'32a'!$L$12:$L$14</c:f>
              <c:numCache>
                <c:formatCode>0.0</c:formatCode>
                <c:ptCount val="3"/>
                <c:pt idx="0">
                  <c:v>92.136144619969315</c:v>
                </c:pt>
                <c:pt idx="1">
                  <c:v>7.7106583141696872</c:v>
                </c:pt>
                <c:pt idx="2">
                  <c:v>0.15330439258104414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043937867696314"/>
          <c:y val="0.33584210039662599"/>
          <c:w val="0.2303323212237795"/>
          <c:h val="0.49093574714287641"/>
        </c:manualLayout>
      </c:layout>
      <c:overlay val="0"/>
      <c:txPr>
        <a:bodyPr/>
        <a:lstStyle/>
        <a:p>
          <a:pPr rtl="0">
            <a:defRPr sz="12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Stromverbraucher im Freibad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'32b'!$N$12:$N$25</c:f>
              <c:strCache>
                <c:ptCount val="1"/>
                <c:pt idx="0">
                  <c:v>13,5 13,5 13,5 13,5 13,5 13,5 2,6 1,8 3,6 3,6 3,1 0,1 4,4</c:v>
                </c:pt>
              </c:strCache>
            </c:strRef>
          </c:tx>
          <c:dLbls>
            <c:numFmt formatCode="General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'32b'!$A$12:$A$25</c:f>
              <c:strCache>
                <c:ptCount val="13"/>
                <c:pt idx="0">
                  <c:v>Umwälzpumpe 1</c:v>
                </c:pt>
                <c:pt idx="1">
                  <c:v>Umwälzpumpe 2</c:v>
                </c:pt>
                <c:pt idx="2">
                  <c:v>Umwälzpumpe 3</c:v>
                </c:pt>
                <c:pt idx="3">
                  <c:v>Umwälzpumpe 4</c:v>
                </c:pt>
                <c:pt idx="4">
                  <c:v>Umwälzpumpe 5</c:v>
                </c:pt>
                <c:pt idx="5">
                  <c:v>Umwälzpumpe 6</c:v>
                </c:pt>
                <c:pt idx="6">
                  <c:v>Attraktionspumpe</c:v>
                </c:pt>
                <c:pt idx="7">
                  <c:v>Attraktionspumpe</c:v>
                </c:pt>
                <c:pt idx="8">
                  <c:v>Attraktionspumpe</c:v>
                </c:pt>
                <c:pt idx="9">
                  <c:v>Attraktionspumpe</c:v>
                </c:pt>
                <c:pt idx="10">
                  <c:v>Attraktionspumpe</c:v>
                </c:pt>
                <c:pt idx="11">
                  <c:v>Beleuchtung</c:v>
                </c:pt>
                <c:pt idx="12">
                  <c:v>Heizung, Aufenthaltsräume…..</c:v>
                </c:pt>
              </c:strCache>
            </c:strRef>
          </c:cat>
          <c:val>
            <c:numRef>
              <c:f>'32b'!$N$12:$N$24</c:f>
              <c:numCache>
                <c:formatCode>0.0</c:formatCode>
                <c:ptCount val="13"/>
                <c:pt idx="0">
                  <c:v>13.45974821509161</c:v>
                </c:pt>
                <c:pt idx="1">
                  <c:v>13.45974821509161</c:v>
                </c:pt>
                <c:pt idx="2">
                  <c:v>13.45974821509161</c:v>
                </c:pt>
                <c:pt idx="3">
                  <c:v>13.45974821509161</c:v>
                </c:pt>
                <c:pt idx="4">
                  <c:v>13.45974821509161</c:v>
                </c:pt>
                <c:pt idx="5">
                  <c:v>13.45974821509161</c:v>
                </c:pt>
                <c:pt idx="6">
                  <c:v>2.6103754114117059</c:v>
                </c:pt>
                <c:pt idx="7">
                  <c:v>1.794633095345548</c:v>
                </c:pt>
                <c:pt idx="8">
                  <c:v>3.6028618959588656</c:v>
                </c:pt>
                <c:pt idx="9">
                  <c:v>3.6028618959588656</c:v>
                </c:pt>
                <c:pt idx="10">
                  <c:v>3.0862250957836315</c:v>
                </c:pt>
                <c:pt idx="11">
                  <c:v>0.10196778950826978</c:v>
                </c:pt>
                <c:pt idx="12">
                  <c:v>4.4425855254834499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140534420128082"/>
          <c:y val="0.20382315900898099"/>
          <c:w val="0.18491664151737131"/>
          <c:h val="0.65814238672172498"/>
        </c:manualLayout>
      </c:layout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198322</xdr:rowOff>
    </xdr:from>
    <xdr:to>
      <xdr:col>11</xdr:col>
      <xdr:colOff>864053</xdr:colOff>
      <xdr:row>47</xdr:row>
      <xdr:rowOff>13608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140489</xdr:rowOff>
    </xdr:from>
    <xdr:to>
      <xdr:col>15</xdr:col>
      <xdr:colOff>23812</xdr:colOff>
      <xdr:row>72</xdr:row>
      <xdr:rowOff>11904</xdr:rowOff>
    </xdr:to>
    <xdr:graphicFrame macro="">
      <xdr:nvGraphicFramePr>
        <xdr:cNvPr id="11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zoomScale="80" zoomScaleNormal="80" zoomScaleSheetLayoutView="70" workbookViewId="0">
      <selection sqref="A1:A1048576"/>
    </sheetView>
  </sheetViews>
  <sheetFormatPr baseColWidth="10" defaultColWidth="9.140625" defaultRowHeight="15" x14ac:dyDescent="0.25"/>
  <cols>
    <col min="1" max="1" width="7" style="1" customWidth="1"/>
    <col min="2" max="2" width="31.42578125" style="65" customWidth="1"/>
    <col min="3" max="3" width="31.5703125" style="2" customWidth="1"/>
    <col min="4" max="4" width="11.7109375" style="8" customWidth="1"/>
    <col min="5" max="5" width="15.42578125" style="2" customWidth="1"/>
    <col min="6" max="6" width="11" style="2" customWidth="1"/>
    <col min="7" max="8" width="9.140625" style="2"/>
    <col min="9" max="9" width="20.42578125" style="2" bestFit="1" customWidth="1"/>
    <col min="10" max="16384" width="9.140625" style="2"/>
  </cols>
  <sheetData>
    <row r="1" spans="1:7" ht="18.75" x14ac:dyDescent="0.3">
      <c r="A1" s="72" t="s">
        <v>452</v>
      </c>
      <c r="B1" s="72" t="s">
        <v>30</v>
      </c>
      <c r="C1" s="3" t="s">
        <v>515</v>
      </c>
      <c r="D1" s="75" t="s">
        <v>35</v>
      </c>
      <c r="E1" s="72" t="s">
        <v>100</v>
      </c>
      <c r="F1" s="72" t="s">
        <v>101</v>
      </c>
    </row>
    <row r="2" spans="1:7" x14ac:dyDescent="0.25">
      <c r="D2" s="1" t="s">
        <v>26</v>
      </c>
      <c r="E2" s="9" t="s">
        <v>26</v>
      </c>
      <c r="F2" s="9" t="s">
        <v>102</v>
      </c>
    </row>
    <row r="3" spans="1:7" x14ac:dyDescent="0.25">
      <c r="A3" s="1">
        <v>1</v>
      </c>
      <c r="B3" s="66" t="s">
        <v>0</v>
      </c>
      <c r="C3" s="67" t="s">
        <v>461</v>
      </c>
      <c r="D3" s="330">
        <v>5000</v>
      </c>
      <c r="E3" s="329">
        <v>5000</v>
      </c>
      <c r="G3" s="304"/>
    </row>
    <row r="4" spans="1:7" x14ac:dyDescent="0.25">
      <c r="A4" s="1">
        <v>2</v>
      </c>
      <c r="B4" s="66" t="s">
        <v>4</v>
      </c>
      <c r="C4" s="323" t="s">
        <v>461</v>
      </c>
      <c r="D4" s="76">
        <v>38720.300000000003</v>
      </c>
      <c r="E4" s="69">
        <v>226820</v>
      </c>
      <c r="F4" s="68"/>
    </row>
    <row r="5" spans="1:7" x14ac:dyDescent="0.25">
      <c r="B5" s="66"/>
      <c r="D5" s="76"/>
      <c r="E5" s="68"/>
      <c r="F5" s="68"/>
    </row>
    <row r="6" spans="1:7" x14ac:dyDescent="0.25">
      <c r="A6" s="1">
        <v>3</v>
      </c>
      <c r="B6" s="70" t="s">
        <v>10</v>
      </c>
      <c r="D6" s="76"/>
      <c r="E6" s="68"/>
      <c r="F6" s="68"/>
    </row>
    <row r="7" spans="1:7" x14ac:dyDescent="0.25">
      <c r="A7" s="1" t="s">
        <v>316</v>
      </c>
      <c r="B7" s="66" t="s">
        <v>454</v>
      </c>
      <c r="C7" s="323" t="s">
        <v>461</v>
      </c>
      <c r="D7" s="76"/>
      <c r="E7" s="68">
        <v>15213067</v>
      </c>
      <c r="F7" s="69">
        <v>6012</v>
      </c>
    </row>
    <row r="8" spans="1:7" x14ac:dyDescent="0.25">
      <c r="A8" s="1" t="s">
        <v>317</v>
      </c>
      <c r="B8" s="66" t="s">
        <v>455</v>
      </c>
      <c r="C8" s="323" t="s">
        <v>461</v>
      </c>
      <c r="D8" s="76">
        <v>921707.2</v>
      </c>
      <c r="E8" s="68"/>
      <c r="F8" s="68"/>
    </row>
    <row r="9" spans="1:7" s="322" customFormat="1" x14ac:dyDescent="0.25">
      <c r="A9" s="1" t="s">
        <v>412</v>
      </c>
      <c r="B9" s="66" t="s">
        <v>456</v>
      </c>
      <c r="C9" s="323" t="s">
        <v>461</v>
      </c>
      <c r="D9" s="76"/>
      <c r="E9" s="68">
        <v>15948775</v>
      </c>
      <c r="F9" s="68">
        <v>1047</v>
      </c>
      <c r="G9" s="56"/>
    </row>
    <row r="10" spans="1:7" x14ac:dyDescent="0.25">
      <c r="A10" s="1" t="s">
        <v>413</v>
      </c>
      <c r="B10" s="66" t="s">
        <v>453</v>
      </c>
      <c r="C10" s="323" t="s">
        <v>461</v>
      </c>
      <c r="D10" s="76">
        <v>21840</v>
      </c>
      <c r="E10" s="68"/>
      <c r="F10" s="68"/>
      <c r="G10" s="56"/>
    </row>
    <row r="11" spans="1:7" x14ac:dyDescent="0.25">
      <c r="A11" s="1">
        <v>6</v>
      </c>
      <c r="B11" s="66" t="s">
        <v>457</v>
      </c>
      <c r="C11" s="323" t="s">
        <v>461</v>
      </c>
      <c r="D11" s="76"/>
      <c r="E11" s="68">
        <v>921722</v>
      </c>
      <c r="F11" s="68"/>
    </row>
    <row r="12" spans="1:7" x14ac:dyDescent="0.25">
      <c r="A12" s="1">
        <v>7</v>
      </c>
      <c r="B12" s="66" t="s">
        <v>458</v>
      </c>
      <c r="C12" s="323" t="s">
        <v>461</v>
      </c>
      <c r="D12" s="76"/>
      <c r="E12" s="68">
        <v>1996776.416</v>
      </c>
      <c r="F12" s="68"/>
    </row>
    <row r="13" spans="1:7" x14ac:dyDescent="0.25">
      <c r="B13" s="2"/>
      <c r="C13" s="70" t="s">
        <v>27</v>
      </c>
      <c r="D13" s="77">
        <f>SUM(D7:D12)</f>
        <v>943547.2</v>
      </c>
      <c r="E13" s="77">
        <f>SUM(E7:E12)</f>
        <v>34080340.416000001</v>
      </c>
      <c r="F13" s="68"/>
    </row>
    <row r="14" spans="1:7" x14ac:dyDescent="0.25">
      <c r="D14" s="76"/>
      <c r="E14" s="68"/>
      <c r="F14" s="68"/>
    </row>
    <row r="15" spans="1:7" s="3" customFormat="1" x14ac:dyDescent="0.25">
      <c r="A15" s="73">
        <v>8</v>
      </c>
      <c r="B15" s="70" t="s">
        <v>11</v>
      </c>
      <c r="D15" s="77"/>
      <c r="E15" s="71"/>
      <c r="F15" s="71"/>
    </row>
    <row r="16" spans="1:7" x14ac:dyDescent="0.25">
      <c r="A16" s="1">
        <v>9</v>
      </c>
      <c r="B16" s="66" t="s">
        <v>5</v>
      </c>
      <c r="C16" s="323" t="s">
        <v>461</v>
      </c>
      <c r="D16" s="76">
        <v>13281.9</v>
      </c>
      <c r="E16" s="68"/>
      <c r="F16" s="68"/>
    </row>
    <row r="17" spans="1:6" ht="17.25" customHeight="1" x14ac:dyDescent="0.25">
      <c r="A17" s="1">
        <v>10</v>
      </c>
      <c r="B17" s="66" t="s">
        <v>6</v>
      </c>
      <c r="C17" s="323" t="s">
        <v>461</v>
      </c>
      <c r="D17" s="76">
        <v>213044</v>
      </c>
      <c r="E17" s="68"/>
      <c r="F17" s="68"/>
    </row>
    <row r="18" spans="1:6" x14ac:dyDescent="0.25">
      <c r="A18" s="1">
        <v>11</v>
      </c>
      <c r="B18" s="66" t="s">
        <v>7</v>
      </c>
      <c r="C18" s="323" t="s">
        <v>461</v>
      </c>
      <c r="D18" s="76">
        <v>217.8</v>
      </c>
      <c r="E18" s="68"/>
      <c r="F18" s="68"/>
    </row>
    <row r="19" spans="1:6" x14ac:dyDescent="0.25">
      <c r="A19" s="1">
        <v>12</v>
      </c>
      <c r="B19" s="66" t="s">
        <v>8</v>
      </c>
      <c r="C19" s="323" t="s">
        <v>461</v>
      </c>
      <c r="D19" s="76">
        <v>12513.3</v>
      </c>
      <c r="E19" s="68"/>
      <c r="F19" s="68"/>
    </row>
    <row r="20" spans="1:6" x14ac:dyDescent="0.25">
      <c r="A20" s="1">
        <v>13</v>
      </c>
      <c r="B20" s="66" t="s">
        <v>9</v>
      </c>
      <c r="C20" s="323" t="s">
        <v>461</v>
      </c>
      <c r="D20" s="76">
        <v>79</v>
      </c>
      <c r="E20" s="68"/>
      <c r="F20" s="68"/>
    </row>
    <row r="21" spans="1:6" x14ac:dyDescent="0.25">
      <c r="B21" s="66" t="s">
        <v>459</v>
      </c>
      <c r="C21" s="323" t="s">
        <v>461</v>
      </c>
      <c r="D21" s="76">
        <v>847</v>
      </c>
      <c r="E21" s="68"/>
      <c r="F21" s="68"/>
    </row>
    <row r="22" spans="1:6" x14ac:dyDescent="0.25">
      <c r="B22" s="2"/>
      <c r="C22" s="70" t="s">
        <v>27</v>
      </c>
      <c r="D22" s="77">
        <f>SUM(D16:D21)</f>
        <v>239982.99999999997</v>
      </c>
      <c r="E22" s="77"/>
      <c r="F22" s="68"/>
    </row>
    <row r="23" spans="1:6" x14ac:dyDescent="0.25">
      <c r="D23" s="76"/>
      <c r="E23" s="68"/>
      <c r="F23" s="68"/>
    </row>
    <row r="24" spans="1:6" x14ac:dyDescent="0.25">
      <c r="A24" s="1">
        <v>14</v>
      </c>
      <c r="B24" s="70" t="s">
        <v>3</v>
      </c>
      <c r="D24" s="76"/>
      <c r="E24" s="68"/>
      <c r="F24" s="68"/>
    </row>
    <row r="25" spans="1:6" ht="17.25" customHeight="1" x14ac:dyDescent="0.25">
      <c r="A25" s="1">
        <v>15</v>
      </c>
      <c r="B25" s="66" t="s">
        <v>460</v>
      </c>
      <c r="C25" s="323" t="s">
        <v>461</v>
      </c>
      <c r="D25" s="78">
        <v>56478</v>
      </c>
      <c r="E25" s="68"/>
      <c r="F25" s="68"/>
    </row>
    <row r="26" spans="1:6" x14ac:dyDescent="0.25">
      <c r="A26" s="1">
        <v>16</v>
      </c>
      <c r="B26" s="66" t="s">
        <v>462</v>
      </c>
      <c r="C26" s="323" t="s">
        <v>461</v>
      </c>
      <c r="D26" s="76">
        <v>24925.8</v>
      </c>
      <c r="E26" s="68"/>
      <c r="F26" s="68"/>
    </row>
    <row r="27" spans="1:6" x14ac:dyDescent="0.25">
      <c r="A27" s="1">
        <v>17</v>
      </c>
      <c r="B27" s="66" t="s">
        <v>463</v>
      </c>
      <c r="C27" s="323" t="s">
        <v>461</v>
      </c>
      <c r="D27" s="76">
        <v>64599</v>
      </c>
      <c r="E27" s="68"/>
      <c r="F27" s="68"/>
    </row>
    <row r="28" spans="1:6" x14ac:dyDescent="0.25">
      <c r="A28" s="1">
        <v>18</v>
      </c>
      <c r="B28" s="66" t="s">
        <v>464</v>
      </c>
      <c r="C28" s="323" t="s">
        <v>461</v>
      </c>
      <c r="D28" s="76">
        <v>34516</v>
      </c>
      <c r="E28" s="68"/>
      <c r="F28" s="68"/>
    </row>
    <row r="29" spans="1:6" s="112" customFormat="1" x14ac:dyDescent="0.25">
      <c r="A29" s="118">
        <v>19</v>
      </c>
      <c r="B29" s="66" t="s">
        <v>465</v>
      </c>
      <c r="C29" s="323" t="s">
        <v>461</v>
      </c>
      <c r="D29" s="78">
        <v>0</v>
      </c>
      <c r="E29" s="119" t="s">
        <v>166</v>
      </c>
      <c r="F29" s="119"/>
    </row>
    <row r="30" spans="1:6" s="56" customFormat="1" x14ac:dyDescent="0.25">
      <c r="A30" s="118">
        <v>20</v>
      </c>
      <c r="B30" s="66" t="s">
        <v>466</v>
      </c>
      <c r="C30" s="323" t="s">
        <v>461</v>
      </c>
      <c r="D30" s="78">
        <v>1070</v>
      </c>
      <c r="E30" s="74"/>
      <c r="F30" s="74"/>
    </row>
    <row r="31" spans="1:6" s="56" customFormat="1" x14ac:dyDescent="0.25">
      <c r="A31" s="118">
        <v>21</v>
      </c>
      <c r="B31" s="66" t="s">
        <v>467</v>
      </c>
      <c r="C31" s="323" t="s">
        <v>461</v>
      </c>
      <c r="D31" s="78">
        <v>3.7</v>
      </c>
      <c r="E31" s="74"/>
      <c r="F31" s="74"/>
    </row>
    <row r="32" spans="1:6" x14ac:dyDescent="0.25">
      <c r="B32" s="2"/>
      <c r="C32" s="70" t="s">
        <v>27</v>
      </c>
      <c r="D32" s="77">
        <f>SUM(D25:D31)</f>
        <v>181592.5</v>
      </c>
      <c r="E32" s="77"/>
      <c r="F32" s="68"/>
    </row>
    <row r="33" spans="1:8" x14ac:dyDescent="0.25">
      <c r="D33" s="76"/>
      <c r="E33" s="68"/>
      <c r="F33" s="68"/>
    </row>
    <row r="34" spans="1:8" x14ac:dyDescent="0.25">
      <c r="A34" s="1">
        <v>22</v>
      </c>
      <c r="B34" s="70" t="s">
        <v>483</v>
      </c>
      <c r="D34" s="76"/>
      <c r="E34" s="68"/>
      <c r="F34" s="68"/>
    </row>
    <row r="35" spans="1:8" x14ac:dyDescent="0.25">
      <c r="A35" s="1">
        <v>23</v>
      </c>
      <c r="B35" s="66" t="s">
        <v>468</v>
      </c>
      <c r="C35" s="323" t="s">
        <v>461</v>
      </c>
      <c r="D35" s="76">
        <v>52260</v>
      </c>
      <c r="E35" s="68"/>
      <c r="F35" s="68"/>
    </row>
    <row r="36" spans="1:8" x14ac:dyDescent="0.25">
      <c r="A36" s="1">
        <v>24</v>
      </c>
      <c r="B36" s="66" t="s">
        <v>469</v>
      </c>
      <c r="C36" s="323" t="s">
        <v>461</v>
      </c>
      <c r="D36" s="76">
        <v>33003</v>
      </c>
      <c r="E36" s="68"/>
      <c r="F36" s="68"/>
    </row>
    <row r="37" spans="1:8" x14ac:dyDescent="0.25">
      <c r="A37" s="1">
        <v>25</v>
      </c>
      <c r="B37" s="66" t="s">
        <v>470</v>
      </c>
      <c r="C37" s="323" t="s">
        <v>461</v>
      </c>
      <c r="D37" s="76">
        <v>0</v>
      </c>
      <c r="E37" s="68" t="s">
        <v>284</v>
      </c>
      <c r="F37" s="68"/>
    </row>
    <row r="38" spans="1:8" x14ac:dyDescent="0.25">
      <c r="A38" s="1">
        <v>26</v>
      </c>
      <c r="B38" s="66" t="s">
        <v>471</v>
      </c>
      <c r="C38" s="323" t="s">
        <v>461</v>
      </c>
      <c r="D38" s="76">
        <v>0</v>
      </c>
      <c r="E38" s="68" t="s">
        <v>284</v>
      </c>
      <c r="F38" s="68"/>
    </row>
    <row r="39" spans="1:8" x14ac:dyDescent="0.25">
      <c r="A39" s="1">
        <v>27</v>
      </c>
      <c r="B39" s="66" t="s">
        <v>472</v>
      </c>
      <c r="C39" s="323" t="s">
        <v>461</v>
      </c>
      <c r="D39" s="76">
        <v>0</v>
      </c>
      <c r="E39" s="68" t="s">
        <v>284</v>
      </c>
      <c r="F39" s="68"/>
    </row>
    <row r="40" spans="1:8" x14ac:dyDescent="0.25">
      <c r="A40" s="1">
        <v>28</v>
      </c>
      <c r="B40" s="66" t="s">
        <v>473</v>
      </c>
      <c r="C40" s="323" t="s">
        <v>461</v>
      </c>
      <c r="D40" s="76">
        <v>122488</v>
      </c>
      <c r="E40" s="68"/>
      <c r="F40" s="68"/>
    </row>
    <row r="41" spans="1:8" x14ac:dyDescent="0.25">
      <c r="A41" s="1">
        <v>29</v>
      </c>
      <c r="B41" s="66" t="s">
        <v>474</v>
      </c>
      <c r="C41" s="323" t="s">
        <v>461</v>
      </c>
      <c r="D41" s="76">
        <v>33311.800000000003</v>
      </c>
      <c r="E41" s="68"/>
      <c r="F41" s="68"/>
    </row>
    <row r="42" spans="1:8" x14ac:dyDescent="0.25">
      <c r="B42" s="2"/>
      <c r="C42" s="70" t="s">
        <v>27</v>
      </c>
      <c r="D42" s="77">
        <f>SUM(D35:D41)</f>
        <v>241062.8</v>
      </c>
      <c r="E42" s="77"/>
      <c r="F42" s="68"/>
    </row>
    <row r="43" spans="1:8" x14ac:dyDescent="0.25">
      <c r="B43" s="66"/>
      <c r="D43" s="76"/>
      <c r="E43" s="68"/>
      <c r="F43" s="68"/>
    </row>
    <row r="44" spans="1:8" x14ac:dyDescent="0.25">
      <c r="A44" s="1">
        <v>30</v>
      </c>
      <c r="B44" s="70" t="s">
        <v>368</v>
      </c>
      <c r="C44" s="323" t="s">
        <v>461</v>
      </c>
      <c r="D44" s="76">
        <v>745701</v>
      </c>
      <c r="E44" s="68"/>
      <c r="F44" s="68">
        <v>25853</v>
      </c>
      <c r="H44" s="202"/>
    </row>
    <row r="45" spans="1:8" s="202" customFormat="1" x14ac:dyDescent="0.25">
      <c r="A45" s="1">
        <v>31</v>
      </c>
      <c r="B45" s="70" t="s">
        <v>369</v>
      </c>
      <c r="C45" s="323" t="s">
        <v>461</v>
      </c>
      <c r="D45" s="76"/>
      <c r="E45" s="68">
        <v>1618340</v>
      </c>
      <c r="F45" s="68"/>
    </row>
    <row r="46" spans="1:8" x14ac:dyDescent="0.25">
      <c r="B46" s="66"/>
      <c r="D46" s="76"/>
      <c r="E46" s="68"/>
      <c r="F46" s="68"/>
    </row>
    <row r="47" spans="1:8" x14ac:dyDescent="0.25">
      <c r="A47" s="1" t="s">
        <v>442</v>
      </c>
      <c r="B47" s="70" t="s">
        <v>2</v>
      </c>
      <c r="C47" s="323" t="s">
        <v>461</v>
      </c>
      <c r="D47" s="2"/>
      <c r="E47" s="68">
        <v>1465711.4269000001</v>
      </c>
      <c r="F47" s="68">
        <v>22180</v>
      </c>
    </row>
    <row r="48" spans="1:8" x14ac:dyDescent="0.25">
      <c r="A48" s="1" t="s">
        <v>443</v>
      </c>
      <c r="B48" s="70" t="s">
        <v>2</v>
      </c>
      <c r="C48" s="323" t="s">
        <v>461</v>
      </c>
      <c r="D48" s="76">
        <v>529579</v>
      </c>
      <c r="E48" s="68"/>
      <c r="F48" s="68"/>
    </row>
    <row r="49" spans="1:6" x14ac:dyDescent="0.25">
      <c r="A49" s="1">
        <v>33</v>
      </c>
      <c r="B49" s="70" t="s">
        <v>1</v>
      </c>
      <c r="D49" s="76"/>
      <c r="E49" s="68"/>
      <c r="F49" s="68"/>
    </row>
    <row r="50" spans="1:6" x14ac:dyDescent="0.25">
      <c r="B50" s="66"/>
    </row>
    <row r="51" spans="1:6" x14ac:dyDescent="0.25">
      <c r="B51" s="66" t="s">
        <v>27</v>
      </c>
      <c r="D51" s="76">
        <f>D48+D44+D42+D32+D22+D13+D4</f>
        <v>2920185.8</v>
      </c>
      <c r="E51" s="76">
        <f>E47+E45+E13+E4</f>
        <v>37391211.842900001</v>
      </c>
      <c r="F51" s="76"/>
    </row>
    <row r="52" spans="1:6" x14ac:dyDescent="0.25">
      <c r="B52" s="66"/>
    </row>
    <row r="53" spans="1:6" x14ac:dyDescent="0.25">
      <c r="B53" s="66"/>
    </row>
  </sheetData>
  <printOptions gridLines="1"/>
  <pageMargins left="0.70866141732283472" right="0.70866141732283472" top="0.55118110236220474" bottom="0.55118110236220474" header="0.31496062992125984" footer="0.31496062992125984"/>
  <pageSetup paperSize="9" scale="82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Layout" zoomScale="80" zoomScaleNormal="100" zoomScalePageLayoutView="80" workbookViewId="0">
      <selection activeCell="A14" sqref="A14"/>
    </sheetView>
  </sheetViews>
  <sheetFormatPr baseColWidth="10" defaultColWidth="9.140625" defaultRowHeight="15" x14ac:dyDescent="0.25"/>
  <cols>
    <col min="1" max="1" width="30.140625" style="2" customWidth="1"/>
    <col min="2" max="2" width="15.5703125" style="9" customWidth="1"/>
    <col min="3" max="3" width="11.7109375" style="2" customWidth="1"/>
    <col min="4" max="4" width="10.140625" style="2" customWidth="1"/>
    <col min="5" max="5" width="9.5703125" style="2" customWidth="1"/>
    <col min="6" max="7" width="10" style="2" customWidth="1"/>
    <col min="8" max="8" width="9.42578125" style="2" customWidth="1"/>
    <col min="9" max="9" width="12.7109375" style="2" customWidth="1"/>
    <col min="10" max="10" width="11.57031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6384" width="9.140625" style="2"/>
  </cols>
  <sheetData>
    <row r="1" spans="1:5" s="14" customFormat="1" ht="16.5" customHeight="1" x14ac:dyDescent="0.25">
      <c r="A1" s="22" t="s">
        <v>30</v>
      </c>
      <c r="B1" s="12" t="s">
        <v>13</v>
      </c>
      <c r="C1" s="393" t="s">
        <v>31</v>
      </c>
      <c r="D1" s="393"/>
    </row>
    <row r="2" spans="1:5" s="14" customFormat="1" ht="12" customHeight="1" x14ac:dyDescent="0.25">
      <c r="A2" s="22"/>
      <c r="B2" s="24" t="s">
        <v>26</v>
      </c>
      <c r="C2" s="466" t="s">
        <v>32</v>
      </c>
      <c r="D2" s="466"/>
    </row>
    <row r="3" spans="1:5" s="14" customFormat="1" ht="16.5" customHeight="1" x14ac:dyDescent="0.25">
      <c r="A3" s="5" t="s">
        <v>460</v>
      </c>
      <c r="B3" s="79">
        <f>'Inhalt-Verbrauch'!D25</f>
        <v>56478</v>
      </c>
      <c r="C3" s="464">
        <f>B3/B10</f>
        <v>0.31101504742761954</v>
      </c>
      <c r="D3" s="464"/>
    </row>
    <row r="4" spans="1:5" ht="15" customHeight="1" x14ac:dyDescent="0.25">
      <c r="A4" s="5" t="s">
        <v>462</v>
      </c>
      <c r="B4" s="80">
        <f>'Inhalt-Verbrauch'!D26</f>
        <v>24925.8</v>
      </c>
      <c r="C4" s="464">
        <f>B4/B10</f>
        <v>0.13726227680107933</v>
      </c>
      <c r="D4" s="464"/>
    </row>
    <row r="5" spans="1:5" ht="15.75" x14ac:dyDescent="0.25">
      <c r="A5" s="5" t="s">
        <v>463</v>
      </c>
      <c r="B5" s="80">
        <f>'Inhalt-Verbrauch'!D27</f>
        <v>64599</v>
      </c>
      <c r="C5" s="464">
        <f>B5/B10</f>
        <v>0.35573605738122444</v>
      </c>
      <c r="D5" s="464"/>
    </row>
    <row r="6" spans="1:5" ht="15.75" x14ac:dyDescent="0.25">
      <c r="A6" s="5" t="s">
        <v>464</v>
      </c>
      <c r="B6" s="80">
        <f>'Inhalt-Verbrauch'!D28</f>
        <v>34516</v>
      </c>
      <c r="C6" s="464">
        <f>B6/B10</f>
        <v>0.19007392926469982</v>
      </c>
      <c r="D6" s="464"/>
    </row>
    <row r="7" spans="1:5" ht="15.75" x14ac:dyDescent="0.25">
      <c r="A7" s="5" t="s">
        <v>465</v>
      </c>
      <c r="B7" s="135"/>
      <c r="C7" s="464">
        <f>B7/B10</f>
        <v>0</v>
      </c>
      <c r="D7" s="464"/>
      <c r="E7" s="2" t="s">
        <v>228</v>
      </c>
    </row>
    <row r="8" spans="1:5" ht="15.75" x14ac:dyDescent="0.25">
      <c r="A8" s="5" t="s">
        <v>466</v>
      </c>
      <c r="B8" s="136">
        <f>'Inhalt-Verbrauch'!D30</f>
        <v>1070</v>
      </c>
      <c r="C8" s="464">
        <f>B8/B10</f>
        <v>5.8923138345471316E-3</v>
      </c>
      <c r="D8" s="464" t="s">
        <v>228</v>
      </c>
      <c r="E8" s="56"/>
    </row>
    <row r="9" spans="1:5" ht="15.75" x14ac:dyDescent="0.25">
      <c r="A9" s="5" t="s">
        <v>467</v>
      </c>
      <c r="B9" s="136">
        <f>'Inhalt-Verbrauch'!D31</f>
        <v>3.7</v>
      </c>
      <c r="C9" s="465">
        <f>B9/B10</f>
        <v>2.037529082974242E-5</v>
      </c>
      <c r="D9" s="465"/>
    </row>
    <row r="10" spans="1:5" ht="15.75" x14ac:dyDescent="0.25">
      <c r="A10" s="23" t="s">
        <v>490</v>
      </c>
      <c r="B10" s="81">
        <f>SUM(B3:B9)</f>
        <v>181592.5</v>
      </c>
      <c r="C10" s="464">
        <f>SUM(C3:C9)</f>
        <v>1</v>
      </c>
      <c r="D10" s="464"/>
    </row>
    <row r="11" spans="1:5" x14ac:dyDescent="0.25">
      <c r="B11" s="21"/>
    </row>
    <row r="14" spans="1:5" ht="15.75" x14ac:dyDescent="0.25">
      <c r="A14" s="14" t="s">
        <v>475</v>
      </c>
    </row>
    <row r="16" spans="1:5" ht="31.5" x14ac:dyDescent="0.25">
      <c r="A16" s="19" t="s">
        <v>33</v>
      </c>
      <c r="B16" s="17"/>
      <c r="C16" s="14"/>
      <c r="D16" s="14"/>
    </row>
    <row r="17" spans="1:4" ht="15.75" x14ac:dyDescent="0.25">
      <c r="B17" s="17"/>
      <c r="C17" s="18"/>
      <c r="D17" s="14"/>
    </row>
    <row r="18" spans="1:4" ht="15.75" x14ac:dyDescent="0.25">
      <c r="D18" s="14"/>
    </row>
    <row r="19" spans="1:4" x14ac:dyDescent="0.25">
      <c r="A19" s="20"/>
      <c r="B19" s="1"/>
      <c r="C19" s="20"/>
    </row>
    <row r="20" spans="1:4" x14ac:dyDescent="0.25">
      <c r="D20" s="2" t="s">
        <v>15</v>
      </c>
    </row>
    <row r="34" spans="2:2" x14ac:dyDescent="0.25">
      <c r="B34" s="2"/>
    </row>
  </sheetData>
  <mergeCells count="10"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&amp;C&amp;"-,Fett"&amp;14Zusammenfassung Wasserversorgung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Layout" topLeftCell="A16" zoomScale="80" zoomScaleNormal="100" zoomScalePageLayoutView="80" workbookViewId="0">
      <selection activeCell="A30" sqref="A30"/>
    </sheetView>
  </sheetViews>
  <sheetFormatPr baseColWidth="10" defaultColWidth="9.140625" defaultRowHeight="15" x14ac:dyDescent="0.25"/>
  <cols>
    <col min="1" max="1" width="18.42578125" style="2" customWidth="1"/>
    <col min="2" max="2" width="8.28515625" style="2" customWidth="1"/>
    <col min="3" max="3" width="29.42578125" style="2" customWidth="1"/>
    <col min="4" max="4" width="10.28515625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" style="2" customWidth="1"/>
    <col min="10" max="10" width="9.7109375" style="2" customWidth="1"/>
    <col min="11" max="11" width="12.140625" style="2" hidden="1" customWidth="1"/>
    <col min="12" max="12" width="27.85546875" style="2" customWidth="1"/>
    <col min="13" max="13" width="12.7109375" style="2" customWidth="1"/>
    <col min="14" max="16384" width="9.140625" style="2"/>
  </cols>
  <sheetData>
    <row r="1" spans="1:16" s="14" customFormat="1" ht="16.5" customHeight="1" x14ac:dyDescent="0.25">
      <c r="A1" s="385" t="s">
        <v>491</v>
      </c>
      <c r="B1" s="386"/>
      <c r="C1" s="387"/>
      <c r="D1" s="108">
        <f>'Inhalt-Verbrauch'!D25</f>
        <v>56478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140"/>
      <c r="N1" s="140"/>
      <c r="O1" s="140"/>
      <c r="P1" s="140"/>
    </row>
    <row r="2" spans="1:16" s="14" customFormat="1" ht="16.5" customHeight="1" x14ac:dyDescent="0.25">
      <c r="A2" s="385" t="s">
        <v>492</v>
      </c>
      <c r="B2" s="386"/>
      <c r="C2" s="387"/>
      <c r="D2" s="108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481"/>
      <c r="N2" s="481"/>
      <c r="O2" s="140"/>
      <c r="P2" s="140"/>
    </row>
    <row r="3" spans="1:16" s="14" customFormat="1" ht="16.5" customHeight="1" x14ac:dyDescent="0.25">
      <c r="A3" s="385" t="s">
        <v>475</v>
      </c>
      <c r="B3" s="386"/>
      <c r="C3" s="387"/>
      <c r="D3" s="108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481"/>
      <c r="N3" s="481"/>
    </row>
    <row r="4" spans="1:16" ht="15" customHeight="1" x14ac:dyDescent="0.25">
      <c r="A4" s="385" t="s">
        <v>28</v>
      </c>
      <c r="B4" s="386"/>
      <c r="C4" s="387"/>
      <c r="D4" s="190">
        <f>D1/D2*100</f>
        <v>31.101504742761954</v>
      </c>
      <c r="E4" s="4" t="s">
        <v>15</v>
      </c>
      <c r="G4" s="65"/>
      <c r="H4" s="65"/>
      <c r="I4" s="65"/>
      <c r="J4" s="481"/>
      <c r="K4" s="481"/>
      <c r="L4" s="481"/>
      <c r="M4" s="481"/>
      <c r="N4" s="481"/>
    </row>
    <row r="5" spans="1:16" ht="15.75" x14ac:dyDescent="0.25">
      <c r="A5" s="385" t="s">
        <v>29</v>
      </c>
      <c r="B5" s="386"/>
      <c r="C5" s="387"/>
      <c r="D5" s="190">
        <f>D1/D3*100</f>
        <v>1.9340550180060461</v>
      </c>
      <c r="E5" s="4" t="s">
        <v>15</v>
      </c>
      <c r="G5" s="481"/>
      <c r="H5" s="481"/>
      <c r="I5" s="481"/>
      <c r="J5" s="481"/>
      <c r="K5" s="481"/>
      <c r="L5" s="481"/>
      <c r="M5" s="481"/>
      <c r="N5" s="481"/>
    </row>
    <row r="7" spans="1:16" ht="15.75" customHeight="1" x14ac:dyDescent="0.25">
      <c r="A7" s="467" t="s">
        <v>16</v>
      </c>
      <c r="B7" s="467" t="s">
        <v>12</v>
      </c>
      <c r="C7" s="439" t="s">
        <v>17</v>
      </c>
      <c r="D7" s="13" t="s">
        <v>40</v>
      </c>
      <c r="E7" s="378" t="s">
        <v>22</v>
      </c>
      <c r="F7" s="378"/>
      <c r="G7" s="378" t="s">
        <v>18</v>
      </c>
      <c r="H7" s="470" t="s">
        <v>13</v>
      </c>
      <c r="I7" s="470"/>
      <c r="J7" s="471"/>
      <c r="K7" s="472" t="s">
        <v>25</v>
      </c>
      <c r="L7" s="472"/>
      <c r="M7" s="378" t="s">
        <v>14</v>
      </c>
    </row>
    <row r="8" spans="1:16" ht="15.75" x14ac:dyDescent="0.25">
      <c r="A8" s="468"/>
      <c r="B8" s="468"/>
      <c r="C8" s="469"/>
      <c r="D8" s="13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382"/>
      <c r="L8" s="382"/>
      <c r="M8" s="378"/>
    </row>
    <row r="9" spans="1:16" ht="15" customHeight="1" x14ac:dyDescent="0.25">
      <c r="A9" s="27"/>
      <c r="B9" s="7"/>
      <c r="C9" s="7"/>
      <c r="D9" s="28"/>
      <c r="E9" s="11" t="s">
        <v>38</v>
      </c>
      <c r="F9" s="11" t="s">
        <v>39</v>
      </c>
      <c r="G9" s="11" t="s">
        <v>23</v>
      </c>
      <c r="H9" s="473" t="s">
        <v>24</v>
      </c>
      <c r="I9" s="474"/>
      <c r="J9" s="475"/>
      <c r="K9" s="452"/>
      <c r="L9" s="452"/>
      <c r="M9" s="16" t="s">
        <v>15</v>
      </c>
    </row>
    <row r="10" spans="1:16" x14ac:dyDescent="0.25">
      <c r="A10" s="4" t="s">
        <v>55</v>
      </c>
      <c r="B10" s="26" t="s">
        <v>35</v>
      </c>
      <c r="C10" s="4" t="s">
        <v>59</v>
      </c>
      <c r="D10" s="6">
        <v>1</v>
      </c>
      <c r="E10" s="16">
        <v>10</v>
      </c>
      <c r="F10" s="16">
        <v>365</v>
      </c>
      <c r="G10" s="16">
        <v>18.3</v>
      </c>
      <c r="H10" s="16"/>
      <c r="I10" s="32">
        <f>(D10*E10*F10*G10)*0.85</f>
        <v>56775.75</v>
      </c>
      <c r="J10" s="16"/>
      <c r="K10" s="476" t="s">
        <v>103</v>
      </c>
      <c r="L10" s="477"/>
      <c r="M10" s="43">
        <f>I10/I15</f>
        <v>0.99791262812527959</v>
      </c>
    </row>
    <row r="11" spans="1:16" x14ac:dyDescent="0.25">
      <c r="A11" s="4" t="s">
        <v>56</v>
      </c>
      <c r="B11" s="26" t="s">
        <v>35</v>
      </c>
      <c r="C11" s="4" t="s">
        <v>59</v>
      </c>
      <c r="D11" s="6">
        <v>1</v>
      </c>
      <c r="E11" s="16"/>
      <c r="F11" s="16"/>
      <c r="G11" s="16">
        <v>18.3</v>
      </c>
      <c r="H11" s="16"/>
      <c r="I11" s="16"/>
      <c r="J11" s="16"/>
      <c r="K11" s="474"/>
      <c r="L11" s="474"/>
      <c r="M11" s="43">
        <f>I11/D1</f>
        <v>0</v>
      </c>
    </row>
    <row r="12" spans="1:16" x14ac:dyDescent="0.25">
      <c r="A12" s="4" t="s">
        <v>57</v>
      </c>
      <c r="B12" s="26" t="s">
        <v>35</v>
      </c>
      <c r="C12" s="4" t="s">
        <v>59</v>
      </c>
      <c r="D12" s="6">
        <v>1</v>
      </c>
      <c r="E12" s="16"/>
      <c r="F12" s="16"/>
      <c r="G12" s="16">
        <v>18.3</v>
      </c>
      <c r="H12" s="16"/>
      <c r="I12" s="16"/>
      <c r="J12" s="16"/>
      <c r="K12" s="474"/>
      <c r="L12" s="474"/>
      <c r="M12" s="43">
        <f>I12/D1</f>
        <v>0</v>
      </c>
    </row>
    <row r="13" spans="1:16" ht="29.25" customHeight="1" x14ac:dyDescent="0.25">
      <c r="A13" s="26" t="s">
        <v>41</v>
      </c>
      <c r="B13" s="26" t="s">
        <v>35</v>
      </c>
      <c r="C13" s="26" t="s">
        <v>65</v>
      </c>
      <c r="D13" s="16">
        <v>30</v>
      </c>
      <c r="E13" s="16">
        <v>1</v>
      </c>
      <c r="F13" s="16">
        <v>4</v>
      </c>
      <c r="G13" s="16">
        <v>7.2999999999999995E-2</v>
      </c>
      <c r="H13" s="16"/>
      <c r="I13" s="42">
        <f t="shared" ref="I13:I14" si="0">D13*E13*F13*G13</f>
        <v>8.76</v>
      </c>
      <c r="J13" s="16"/>
      <c r="K13" s="478" t="s">
        <v>77</v>
      </c>
      <c r="L13" s="478"/>
      <c r="M13" s="43">
        <f>I13/D1</f>
        <v>1.551046425156698E-4</v>
      </c>
    </row>
    <row r="14" spans="1:16" x14ac:dyDescent="0.25">
      <c r="A14" s="4" t="s">
        <v>63</v>
      </c>
      <c r="B14" s="4" t="s">
        <v>35</v>
      </c>
      <c r="C14" s="4" t="s">
        <v>64</v>
      </c>
      <c r="D14" s="6">
        <v>1</v>
      </c>
      <c r="E14" s="16">
        <v>1</v>
      </c>
      <c r="F14" s="16">
        <v>100</v>
      </c>
      <c r="G14" s="16">
        <v>1.1000000000000001</v>
      </c>
      <c r="H14" s="16"/>
      <c r="I14" s="41">
        <f t="shared" si="0"/>
        <v>110.00000000000001</v>
      </c>
      <c r="J14" s="33"/>
      <c r="K14" s="34" t="s">
        <v>67</v>
      </c>
      <c r="L14" s="35" t="s">
        <v>67</v>
      </c>
      <c r="M14" s="43">
        <f>I14/D1</f>
        <v>1.9476610361556714E-3</v>
      </c>
    </row>
    <row r="15" spans="1:16" x14ac:dyDescent="0.25">
      <c r="A15" s="30" t="s">
        <v>27</v>
      </c>
      <c r="B15" s="27"/>
      <c r="C15" s="27"/>
      <c r="D15" s="27"/>
      <c r="E15" s="27"/>
      <c r="F15" s="27"/>
      <c r="G15" s="27"/>
      <c r="H15" s="27"/>
      <c r="I15" s="31">
        <f>SUM(I10:I14)</f>
        <v>56894.51</v>
      </c>
      <c r="J15" s="4"/>
      <c r="K15" s="474"/>
      <c r="L15" s="474"/>
      <c r="M15" s="43">
        <f>SUM(M10:M14)</f>
        <v>1.0000153938039509</v>
      </c>
    </row>
    <row r="16" spans="1:16" x14ac:dyDescent="0.25">
      <c r="M16" s="322"/>
    </row>
    <row r="17" spans="1:10" x14ac:dyDescent="0.25">
      <c r="A17" s="480" t="s">
        <v>75</v>
      </c>
      <c r="B17" s="480"/>
    </row>
    <row r="18" spans="1:10" x14ac:dyDescent="0.25">
      <c r="A18" s="479" t="s">
        <v>85</v>
      </c>
      <c r="B18" s="479"/>
      <c r="C18" s="479"/>
      <c r="D18" s="479"/>
      <c r="E18" s="479"/>
      <c r="F18" s="479"/>
      <c r="G18" s="479"/>
      <c r="H18" s="479"/>
      <c r="I18" s="479"/>
      <c r="J18" s="479"/>
    </row>
    <row r="19" spans="1:10" x14ac:dyDescent="0.25">
      <c r="A19" s="479" t="s">
        <v>86</v>
      </c>
      <c r="B19" s="479"/>
      <c r="C19" s="479"/>
      <c r="D19" s="479"/>
      <c r="E19" s="479"/>
      <c r="F19" s="479"/>
      <c r="G19" s="479"/>
      <c r="H19" s="479"/>
      <c r="I19" s="479"/>
      <c r="J19" s="479"/>
    </row>
    <row r="20" spans="1:10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x14ac:dyDescent="0.25">
      <c r="A21" s="480" t="s">
        <v>87</v>
      </c>
      <c r="B21" s="480"/>
    </row>
    <row r="22" spans="1:10" x14ac:dyDescent="0.25">
      <c r="A22" s="479" t="s">
        <v>493</v>
      </c>
      <c r="B22" s="479"/>
      <c r="C22" s="479"/>
      <c r="D22" s="479"/>
      <c r="E22" s="479"/>
      <c r="F22" s="479"/>
      <c r="G22" s="479"/>
      <c r="H22" s="479"/>
      <c r="I22" s="479"/>
      <c r="J22" s="479"/>
    </row>
    <row r="23" spans="1:10" x14ac:dyDescent="0.25">
      <c r="A23" s="479" t="s">
        <v>230</v>
      </c>
      <c r="B23" s="479"/>
      <c r="C23" s="479"/>
      <c r="D23" s="479"/>
      <c r="E23" s="479"/>
      <c r="F23" s="479"/>
      <c r="G23" s="479"/>
      <c r="H23" s="479"/>
      <c r="I23" s="479"/>
      <c r="J23" s="479"/>
    </row>
    <row r="24" spans="1:10" x14ac:dyDescent="0.25">
      <c r="A24" s="479" t="s">
        <v>88</v>
      </c>
      <c r="B24" s="479"/>
      <c r="C24" s="479"/>
      <c r="D24" s="479"/>
      <c r="E24" s="479"/>
      <c r="F24" s="479"/>
      <c r="G24" s="479"/>
      <c r="H24" s="479"/>
      <c r="I24" s="479"/>
      <c r="J24" s="479"/>
    </row>
    <row r="25" spans="1:10" x14ac:dyDescent="0.25">
      <c r="A25" s="449" t="s">
        <v>90</v>
      </c>
      <c r="B25" s="449"/>
      <c r="C25" s="449"/>
      <c r="D25" s="449"/>
      <c r="E25" s="449"/>
      <c r="F25" s="449"/>
      <c r="G25" s="449"/>
      <c r="H25" s="449"/>
      <c r="I25" s="449"/>
      <c r="J25" s="449"/>
    </row>
    <row r="27" spans="1:10" x14ac:dyDescent="0.25">
      <c r="A27" s="480" t="s">
        <v>79</v>
      </c>
      <c r="B27" s="480"/>
    </row>
    <row r="28" spans="1:10" x14ac:dyDescent="0.25">
      <c r="A28" s="479" t="s">
        <v>89</v>
      </c>
      <c r="B28" s="479"/>
      <c r="C28" s="479"/>
      <c r="D28" s="479"/>
      <c r="E28" s="479"/>
      <c r="F28" s="479"/>
      <c r="G28" s="479"/>
      <c r="H28" s="479"/>
      <c r="I28" s="479"/>
      <c r="J28" s="479"/>
    </row>
  </sheetData>
  <mergeCells count="40">
    <mergeCell ref="G3:I3"/>
    <mergeCell ref="J4:N4"/>
    <mergeCell ref="G5:I5"/>
    <mergeCell ref="J5:N5"/>
    <mergeCell ref="J1:L1"/>
    <mergeCell ref="J2:L2"/>
    <mergeCell ref="M2:N2"/>
    <mergeCell ref="J3:L3"/>
    <mergeCell ref="M3:N3"/>
    <mergeCell ref="G1:I1"/>
    <mergeCell ref="G2:I2"/>
    <mergeCell ref="A28:J28"/>
    <mergeCell ref="A24:J24"/>
    <mergeCell ref="A17:B17"/>
    <mergeCell ref="A18:J18"/>
    <mergeCell ref="A19:J19"/>
    <mergeCell ref="A25:J25"/>
    <mergeCell ref="A21:B21"/>
    <mergeCell ref="A22:J22"/>
    <mergeCell ref="A23:J23"/>
    <mergeCell ref="A27:B27"/>
    <mergeCell ref="H7:J7"/>
    <mergeCell ref="K7:L9"/>
    <mergeCell ref="M7:M8"/>
    <mergeCell ref="H9:J9"/>
    <mergeCell ref="K15:L15"/>
    <mergeCell ref="K10:L10"/>
    <mergeCell ref="K11:L11"/>
    <mergeCell ref="K12:L12"/>
    <mergeCell ref="K13:L13"/>
    <mergeCell ref="A7:A8"/>
    <mergeCell ref="B7:B8"/>
    <mergeCell ref="C7:C8"/>
    <mergeCell ref="E7:F7"/>
    <mergeCell ref="G7:G8"/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&amp;C&amp;"-,Fett"&amp;14Wasserversorgung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Layout" topLeftCell="A2" zoomScale="80" zoomScaleNormal="10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18.5703125" style="2" customWidth="1"/>
    <col min="2" max="2" width="9.5703125" style="2" customWidth="1"/>
    <col min="3" max="3" width="30" style="2" customWidth="1"/>
    <col min="4" max="4" width="10.28515625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2.140625" style="2" customWidth="1"/>
    <col min="15" max="15" width="12.42578125" style="2" customWidth="1"/>
    <col min="16" max="16384" width="9.140625" style="2"/>
  </cols>
  <sheetData>
    <row r="1" spans="1:15" s="14" customFormat="1" ht="16.5" customHeight="1" x14ac:dyDescent="0.25">
      <c r="A1" s="22" t="s">
        <v>494</v>
      </c>
      <c r="B1" s="22"/>
      <c r="C1" s="22"/>
      <c r="D1" s="108">
        <f>'Inhalt-Verbrauch'!D26</f>
        <v>24925.8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352"/>
    </row>
    <row r="2" spans="1:15" s="14" customFormat="1" ht="16.5" customHeight="1" x14ac:dyDescent="0.25">
      <c r="A2" s="22" t="s">
        <v>492</v>
      </c>
      <c r="B2" s="22"/>
      <c r="C2" s="22"/>
      <c r="D2" s="108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352"/>
    </row>
    <row r="3" spans="1:15" s="14" customFormat="1" ht="16.5" customHeight="1" x14ac:dyDescent="0.25">
      <c r="A3" s="385" t="s">
        <v>475</v>
      </c>
      <c r="B3" s="386"/>
      <c r="C3" s="387"/>
      <c r="D3" s="108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352"/>
    </row>
    <row r="4" spans="1:15" ht="15" customHeight="1" x14ac:dyDescent="0.25">
      <c r="A4" s="22" t="s">
        <v>28</v>
      </c>
      <c r="B4" s="22"/>
      <c r="C4" s="22"/>
      <c r="D4" s="190">
        <f>D1/D2*100</f>
        <v>13.726227680107932</v>
      </c>
      <c r="E4" s="4" t="s">
        <v>15</v>
      </c>
    </row>
    <row r="5" spans="1:15" ht="15.75" x14ac:dyDescent="0.25">
      <c r="A5" s="22" t="s">
        <v>29</v>
      </c>
      <c r="B5" s="22"/>
      <c r="C5" s="22"/>
      <c r="D5" s="190">
        <f>D1/D3*100</f>
        <v>0.85356897496042894</v>
      </c>
      <c r="E5" s="4" t="s">
        <v>15</v>
      </c>
    </row>
    <row r="7" spans="1:15" ht="15.75" customHeight="1" x14ac:dyDescent="0.25">
      <c r="A7" s="467" t="s">
        <v>16</v>
      </c>
      <c r="B7" s="467" t="s">
        <v>12</v>
      </c>
      <c r="C7" s="439" t="s">
        <v>17</v>
      </c>
      <c r="D7" s="13" t="s">
        <v>40</v>
      </c>
      <c r="E7" s="378" t="s">
        <v>22</v>
      </c>
      <c r="F7" s="378"/>
      <c r="G7" s="378" t="s">
        <v>18</v>
      </c>
      <c r="H7" s="470" t="s">
        <v>13</v>
      </c>
      <c r="I7" s="470"/>
      <c r="J7" s="471"/>
      <c r="K7" s="482" t="s">
        <v>25</v>
      </c>
      <c r="L7" s="472"/>
      <c r="M7" s="472"/>
      <c r="N7" s="483"/>
      <c r="O7" s="482" t="s">
        <v>14</v>
      </c>
    </row>
    <row r="8" spans="1:15" ht="15.75" x14ac:dyDescent="0.25">
      <c r="A8" s="468"/>
      <c r="B8" s="468"/>
      <c r="C8" s="469"/>
      <c r="D8" s="13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412"/>
      <c r="O8" s="411"/>
    </row>
    <row r="9" spans="1:15" ht="15" customHeight="1" x14ac:dyDescent="0.25">
      <c r="A9" s="27"/>
      <c r="B9" s="7"/>
      <c r="C9" s="7"/>
      <c r="D9" s="28"/>
      <c r="E9" s="11" t="s">
        <v>38</v>
      </c>
      <c r="F9" s="11" t="s">
        <v>39</v>
      </c>
      <c r="G9" s="11" t="s">
        <v>23</v>
      </c>
      <c r="H9" s="473" t="s">
        <v>24</v>
      </c>
      <c r="I9" s="474"/>
      <c r="J9" s="475"/>
      <c r="K9" s="364"/>
      <c r="L9" s="452"/>
      <c r="M9" s="452"/>
      <c r="N9" s="440"/>
      <c r="O9" s="16" t="s">
        <v>15</v>
      </c>
    </row>
    <row r="10" spans="1:15" x14ac:dyDescent="0.25">
      <c r="A10" s="4" t="s">
        <v>55</v>
      </c>
      <c r="B10" s="4" t="s">
        <v>35</v>
      </c>
      <c r="C10" s="83" t="s">
        <v>162</v>
      </c>
      <c r="D10" s="6">
        <v>1</v>
      </c>
      <c r="E10" s="16">
        <v>8</v>
      </c>
      <c r="F10" s="16">
        <v>365</v>
      </c>
      <c r="G10" s="16">
        <v>9.3000000000000007</v>
      </c>
      <c r="H10" s="16"/>
      <c r="I10" s="32">
        <f>(D10*E10*F10*G10)*0.85</f>
        <v>23082.600000000002</v>
      </c>
      <c r="J10" s="33"/>
      <c r="K10" s="476" t="s">
        <v>103</v>
      </c>
      <c r="L10" s="484"/>
      <c r="M10" s="484"/>
      <c r="N10" s="477"/>
      <c r="O10" s="43">
        <f>I10/I14</f>
        <v>0.9580998885109866</v>
      </c>
    </row>
    <row r="11" spans="1:15" x14ac:dyDescent="0.25">
      <c r="A11" s="4" t="s">
        <v>61</v>
      </c>
      <c r="B11" s="4" t="s">
        <v>35</v>
      </c>
      <c r="C11" s="4" t="s">
        <v>62</v>
      </c>
      <c r="D11" s="6">
        <v>1</v>
      </c>
      <c r="E11" s="16">
        <v>20</v>
      </c>
      <c r="F11" s="16">
        <v>50</v>
      </c>
      <c r="G11" s="16">
        <v>1</v>
      </c>
      <c r="H11" s="16"/>
      <c r="I11" s="32">
        <f t="shared" ref="I11:I13" si="0">D11*E11*F11*G11</f>
        <v>1000</v>
      </c>
      <c r="J11" s="33"/>
      <c r="K11" s="476" t="s">
        <v>66</v>
      </c>
      <c r="L11" s="484"/>
      <c r="M11" s="484"/>
      <c r="N11" s="477"/>
      <c r="O11" s="43">
        <f>I11/I14</f>
        <v>4.1507451002529464E-2</v>
      </c>
    </row>
    <row r="12" spans="1:15" ht="31.5" customHeight="1" x14ac:dyDescent="0.25">
      <c r="A12" s="26" t="s">
        <v>41</v>
      </c>
      <c r="B12" s="26" t="s">
        <v>35</v>
      </c>
      <c r="C12" s="26" t="s">
        <v>65</v>
      </c>
      <c r="D12" s="16">
        <v>5</v>
      </c>
      <c r="E12" s="16">
        <v>1</v>
      </c>
      <c r="F12" s="16">
        <v>4</v>
      </c>
      <c r="G12" s="16">
        <v>7.2999999999999995E-2</v>
      </c>
      <c r="H12" s="16"/>
      <c r="I12" s="137">
        <f t="shared" si="0"/>
        <v>1.46</v>
      </c>
      <c r="J12" s="16"/>
      <c r="K12" s="485" t="s">
        <v>68</v>
      </c>
      <c r="L12" s="478"/>
      <c r="M12" s="478"/>
      <c r="N12" s="486"/>
      <c r="O12" s="43">
        <f>I12/I14</f>
        <v>6.0600878463693012E-5</v>
      </c>
    </row>
    <row r="13" spans="1:15" x14ac:dyDescent="0.25">
      <c r="A13" s="38" t="s">
        <v>70</v>
      </c>
      <c r="B13" s="4" t="s">
        <v>35</v>
      </c>
      <c r="C13" s="37" t="s">
        <v>71</v>
      </c>
      <c r="D13" s="37">
        <v>1</v>
      </c>
      <c r="E13" s="37">
        <v>10</v>
      </c>
      <c r="F13" s="37">
        <v>2</v>
      </c>
      <c r="G13" s="37">
        <v>0.4</v>
      </c>
      <c r="H13" s="27"/>
      <c r="I13" s="32">
        <f t="shared" si="0"/>
        <v>8</v>
      </c>
      <c r="J13" s="4"/>
      <c r="K13" s="473" t="s">
        <v>69</v>
      </c>
      <c r="L13" s="474"/>
      <c r="M13" s="474"/>
      <c r="N13" s="475"/>
      <c r="O13" s="43">
        <f>I13/I14</f>
        <v>3.3205960802023567E-4</v>
      </c>
    </row>
    <row r="14" spans="1:15" x14ac:dyDescent="0.25">
      <c r="A14" s="30" t="s">
        <v>27</v>
      </c>
      <c r="B14" s="4"/>
      <c r="C14" s="4"/>
      <c r="D14" s="4"/>
      <c r="E14" s="4"/>
      <c r="F14" s="4"/>
      <c r="G14" s="4"/>
      <c r="H14" s="4"/>
      <c r="I14" s="31">
        <f>SUM(I10:I13)</f>
        <v>24092.06</v>
      </c>
      <c r="J14" s="204"/>
      <c r="K14" s="473"/>
      <c r="L14" s="474"/>
      <c r="M14" s="474"/>
      <c r="N14" s="475"/>
      <c r="O14" s="43">
        <f>SUM(O10:O13)</f>
        <v>1</v>
      </c>
    </row>
    <row r="16" spans="1:15" x14ac:dyDescent="0.25">
      <c r="A16" s="480" t="s">
        <v>75</v>
      </c>
      <c r="B16" s="480"/>
    </row>
    <row r="17" spans="1:10" x14ac:dyDescent="0.25">
      <c r="A17" s="450" t="s">
        <v>495</v>
      </c>
      <c r="B17" s="450"/>
      <c r="C17" s="450"/>
      <c r="D17" s="450"/>
      <c r="E17" s="450"/>
      <c r="F17" s="450"/>
      <c r="G17" s="450"/>
      <c r="H17" s="450"/>
      <c r="I17" s="450"/>
      <c r="J17" s="450"/>
    </row>
    <row r="18" spans="1:10" x14ac:dyDescent="0.25">
      <c r="A18" s="450" t="s">
        <v>496</v>
      </c>
      <c r="B18" s="450"/>
      <c r="C18" s="450"/>
      <c r="D18" s="450"/>
      <c r="E18" s="450"/>
      <c r="F18" s="450"/>
      <c r="G18" s="450"/>
      <c r="H18" s="450"/>
      <c r="I18" s="450"/>
      <c r="J18" s="450"/>
    </row>
    <row r="19" spans="1:10" x14ac:dyDescent="0.25">
      <c r="A19" s="450"/>
      <c r="B19" s="450"/>
      <c r="C19" s="450"/>
      <c r="D19" s="450"/>
      <c r="E19" s="450"/>
      <c r="F19" s="450"/>
      <c r="G19" s="450"/>
      <c r="H19" s="450"/>
      <c r="I19" s="450"/>
    </row>
    <row r="20" spans="1:10" x14ac:dyDescent="0.25">
      <c r="A20" s="480" t="s">
        <v>72</v>
      </c>
      <c r="B20" s="480"/>
    </row>
    <row r="21" spans="1:10" x14ac:dyDescent="0.25">
      <c r="A21" s="450" t="s">
        <v>73</v>
      </c>
      <c r="B21" s="450"/>
      <c r="C21" s="450"/>
      <c r="D21" s="450"/>
      <c r="E21" s="450"/>
      <c r="F21" s="450"/>
      <c r="G21" s="450"/>
      <c r="H21" s="450"/>
      <c r="I21" s="450"/>
      <c r="J21" s="450"/>
    </row>
    <row r="22" spans="1:10" x14ac:dyDescent="0.25">
      <c r="A22" s="450"/>
      <c r="B22" s="450"/>
      <c r="C22" s="450"/>
      <c r="D22" s="450"/>
      <c r="E22" s="450"/>
      <c r="F22" s="450"/>
      <c r="G22" s="450"/>
      <c r="H22" s="450"/>
      <c r="I22" s="450"/>
      <c r="J22" s="450"/>
    </row>
    <row r="23" spans="1:10" x14ac:dyDescent="0.25">
      <c r="A23" s="480" t="s">
        <v>74</v>
      </c>
      <c r="B23" s="480"/>
      <c r="C23" s="480"/>
      <c r="D23" s="480"/>
      <c r="E23" s="480"/>
      <c r="F23" s="480"/>
      <c r="G23" s="480"/>
      <c r="H23" s="480"/>
      <c r="I23" s="480"/>
    </row>
    <row r="24" spans="1:10" x14ac:dyDescent="0.25">
      <c r="A24" s="450" t="s">
        <v>91</v>
      </c>
      <c r="B24" s="450"/>
      <c r="C24" s="450"/>
      <c r="D24" s="450"/>
      <c r="E24" s="450"/>
      <c r="F24" s="450"/>
      <c r="G24" s="450"/>
      <c r="H24" s="450"/>
      <c r="I24" s="450"/>
    </row>
  </sheetData>
  <mergeCells count="30">
    <mergeCell ref="G1:I1"/>
    <mergeCell ref="G2:I2"/>
    <mergeCell ref="G3:I3"/>
    <mergeCell ref="J1:M1"/>
    <mergeCell ref="J2:M2"/>
    <mergeCell ref="J3:M3"/>
    <mergeCell ref="A18:J18"/>
    <mergeCell ref="A23:I23"/>
    <mergeCell ref="A24:I24"/>
    <mergeCell ref="A19:I19"/>
    <mergeCell ref="A20:B20"/>
    <mergeCell ref="A21:J21"/>
    <mergeCell ref="A22:J22"/>
    <mergeCell ref="K13:N13"/>
    <mergeCell ref="A16:B16"/>
    <mergeCell ref="G7:G8"/>
    <mergeCell ref="K7:N9"/>
    <mergeCell ref="A17:J17"/>
    <mergeCell ref="K11:N11"/>
    <mergeCell ref="H7:J7"/>
    <mergeCell ref="K12:N12"/>
    <mergeCell ref="K14:N14"/>
    <mergeCell ref="K10:N10"/>
    <mergeCell ref="O7:O8"/>
    <mergeCell ref="H9:J9"/>
    <mergeCell ref="A3:C3"/>
    <mergeCell ref="A7:A8"/>
    <mergeCell ref="B7:B8"/>
    <mergeCell ref="C7:C8"/>
    <mergeCell ref="E7:F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Layout" topLeftCell="A3" zoomScale="80" zoomScaleNormal="10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20.42578125" style="2" customWidth="1"/>
    <col min="2" max="2" width="9.5703125" style="2" customWidth="1"/>
    <col min="3" max="3" width="31" style="2" customWidth="1"/>
    <col min="4" max="4" width="9.85546875" style="2" customWidth="1"/>
    <col min="5" max="5" width="6" style="2" customWidth="1"/>
    <col min="6" max="6" width="6.5703125" style="2" customWidth="1"/>
    <col min="7" max="7" width="10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4" width="16" style="2" customWidth="1"/>
    <col min="15" max="15" width="12.42578125" style="2" customWidth="1"/>
    <col min="16" max="16384" width="9.140625" style="2"/>
  </cols>
  <sheetData>
    <row r="1" spans="1:15" s="14" customFormat="1" ht="16.5" customHeight="1" x14ac:dyDescent="0.25">
      <c r="A1" s="22" t="s">
        <v>497</v>
      </c>
      <c r="B1" s="22"/>
      <c r="C1" s="22"/>
      <c r="D1" s="40">
        <v>64599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352"/>
    </row>
    <row r="2" spans="1:15" s="14" customFormat="1" ht="16.5" customHeight="1" x14ac:dyDescent="0.25">
      <c r="A2" s="22" t="s">
        <v>492</v>
      </c>
      <c r="B2" s="22"/>
      <c r="C2" s="22"/>
      <c r="D2" s="40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352"/>
    </row>
    <row r="3" spans="1:15" s="14" customFormat="1" ht="16.5" customHeight="1" x14ac:dyDescent="0.25">
      <c r="A3" s="385" t="s">
        <v>475</v>
      </c>
      <c r="B3" s="386"/>
      <c r="C3" s="387"/>
      <c r="D3" s="40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352"/>
    </row>
    <row r="4" spans="1:15" ht="15" customHeight="1" x14ac:dyDescent="0.25">
      <c r="A4" s="22" t="s">
        <v>28</v>
      </c>
      <c r="B4" s="22"/>
      <c r="C4" s="22"/>
      <c r="D4" s="190">
        <f>D1/D2*100</f>
        <v>35.573605738122446</v>
      </c>
      <c r="E4" s="4" t="s">
        <v>15</v>
      </c>
    </row>
    <row r="5" spans="1:15" ht="15.75" x14ac:dyDescent="0.25">
      <c r="A5" s="22" t="s">
        <v>29</v>
      </c>
      <c r="B5" s="22"/>
      <c r="C5" s="22"/>
      <c r="D5" s="190">
        <f>D1/D3*100</f>
        <v>2.2121537609011042</v>
      </c>
      <c r="E5" s="4" t="s">
        <v>15</v>
      </c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50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441"/>
      <c r="O7" s="472" t="s">
        <v>14</v>
      </c>
    </row>
    <row r="8" spans="1:15" ht="15.75" x14ac:dyDescent="0.25">
      <c r="A8" s="487"/>
      <c r="B8" s="468"/>
      <c r="C8" s="469"/>
      <c r="D8" s="13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442"/>
      <c r="O8" s="382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494"/>
      <c r="O9" s="36" t="s">
        <v>15</v>
      </c>
    </row>
    <row r="10" spans="1:15" x14ac:dyDescent="0.25">
      <c r="A10" s="45" t="s">
        <v>55</v>
      </c>
      <c r="B10" s="45" t="s">
        <v>35</v>
      </c>
      <c r="C10" s="45" t="s">
        <v>59</v>
      </c>
      <c r="D10" s="46">
        <v>1</v>
      </c>
      <c r="E10" s="47">
        <v>8</v>
      </c>
      <c r="F10" s="47">
        <v>365</v>
      </c>
      <c r="G10" s="47">
        <v>22</v>
      </c>
      <c r="H10" s="47"/>
      <c r="I10" s="48">
        <f>(D10*E10*F10*G10)*0.6</f>
        <v>38544</v>
      </c>
      <c r="J10" s="49"/>
      <c r="K10" s="498" t="s">
        <v>76</v>
      </c>
      <c r="L10" s="420"/>
      <c r="M10" s="420"/>
      <c r="N10" s="499"/>
      <c r="O10" s="43">
        <f>I10/I18</f>
        <v>0.60695068128891227</v>
      </c>
    </row>
    <row r="11" spans="1:15" x14ac:dyDescent="0.25">
      <c r="A11" s="4" t="s">
        <v>56</v>
      </c>
      <c r="B11" s="4" t="s">
        <v>35</v>
      </c>
      <c r="C11" s="4" t="s">
        <v>60</v>
      </c>
      <c r="D11" s="6">
        <v>1</v>
      </c>
      <c r="E11" s="16">
        <v>3</v>
      </c>
      <c r="F11" s="16">
        <v>365</v>
      </c>
      <c r="G11" s="16">
        <v>22</v>
      </c>
      <c r="H11" s="16"/>
      <c r="I11" s="41">
        <f t="shared" ref="I11:I17" si="0">D11*E11*F11*G11</f>
        <v>24090</v>
      </c>
      <c r="J11" s="33"/>
      <c r="K11" s="500"/>
      <c r="L11" s="501"/>
      <c r="M11" s="501"/>
      <c r="N11" s="502"/>
      <c r="O11" s="43">
        <f>I11/I18</f>
        <v>0.37934417580557017</v>
      </c>
    </row>
    <row r="12" spans="1:15" x14ac:dyDescent="0.25">
      <c r="A12" s="4" t="s">
        <v>57</v>
      </c>
      <c r="B12" s="4" t="s">
        <v>35</v>
      </c>
      <c r="C12" s="4" t="s">
        <v>59</v>
      </c>
      <c r="D12" s="6">
        <v>1</v>
      </c>
      <c r="E12" s="16">
        <v>0</v>
      </c>
      <c r="F12" s="16">
        <v>365</v>
      </c>
      <c r="G12" s="16">
        <v>22</v>
      </c>
      <c r="H12" s="16"/>
      <c r="I12" s="41">
        <f t="shared" si="0"/>
        <v>0</v>
      </c>
      <c r="J12" s="33"/>
      <c r="K12" s="488" t="s">
        <v>78</v>
      </c>
      <c r="L12" s="489"/>
      <c r="M12" s="489"/>
      <c r="N12" s="490"/>
      <c r="O12" s="43"/>
    </row>
    <row r="13" spans="1:15" x14ac:dyDescent="0.25">
      <c r="A13" s="4" t="s">
        <v>58</v>
      </c>
      <c r="B13" s="4" t="s">
        <v>35</v>
      </c>
      <c r="C13" s="4" t="s">
        <v>60</v>
      </c>
      <c r="D13" s="6">
        <v>1</v>
      </c>
      <c r="E13" s="16">
        <v>0</v>
      </c>
      <c r="F13" s="16">
        <v>365</v>
      </c>
      <c r="G13" s="16">
        <v>22</v>
      </c>
      <c r="H13" s="16"/>
      <c r="I13" s="41">
        <f t="shared" si="0"/>
        <v>0</v>
      </c>
      <c r="J13" s="33"/>
      <c r="K13" s="491"/>
      <c r="L13" s="492"/>
      <c r="M13" s="492"/>
      <c r="N13" s="493"/>
      <c r="O13" s="43"/>
    </row>
    <row r="14" spans="1:15" x14ac:dyDescent="0.25">
      <c r="A14" s="4" t="s">
        <v>61</v>
      </c>
      <c r="B14" s="4" t="s">
        <v>35</v>
      </c>
      <c r="C14" s="4" t="s">
        <v>62</v>
      </c>
      <c r="D14" s="6">
        <v>1</v>
      </c>
      <c r="E14" s="16">
        <v>15</v>
      </c>
      <c r="F14" s="16">
        <v>50</v>
      </c>
      <c r="G14" s="16">
        <v>1</v>
      </c>
      <c r="H14" s="16"/>
      <c r="I14" s="41">
        <f t="shared" si="0"/>
        <v>750</v>
      </c>
      <c r="J14" s="33"/>
      <c r="K14" s="476" t="s">
        <v>82</v>
      </c>
      <c r="L14" s="484"/>
      <c r="M14" s="484"/>
      <c r="N14" s="477"/>
      <c r="O14" s="43">
        <f>I14/I18</f>
        <v>1.181021717950094E-2</v>
      </c>
    </row>
    <row r="15" spans="1:15" x14ac:dyDescent="0.25">
      <c r="A15" s="4" t="s">
        <v>63</v>
      </c>
      <c r="B15" s="4" t="s">
        <v>35</v>
      </c>
      <c r="C15" s="4" t="s">
        <v>64</v>
      </c>
      <c r="D15" s="6">
        <v>1</v>
      </c>
      <c r="E15" s="16">
        <v>1</v>
      </c>
      <c r="F15" s="16">
        <v>100</v>
      </c>
      <c r="G15" s="16">
        <v>1.1000000000000001</v>
      </c>
      <c r="H15" s="16"/>
      <c r="I15" s="41">
        <f t="shared" si="0"/>
        <v>110.00000000000001</v>
      </c>
      <c r="J15" s="33"/>
      <c r="K15" s="476" t="s">
        <v>67</v>
      </c>
      <c r="L15" s="484"/>
      <c r="M15" s="484"/>
      <c r="N15" s="477"/>
      <c r="O15" s="43">
        <f>I15/I18</f>
        <v>1.7321651863268046E-3</v>
      </c>
    </row>
    <row r="16" spans="1:15" ht="15.75" customHeight="1" x14ac:dyDescent="0.25">
      <c r="A16" s="26" t="s">
        <v>41</v>
      </c>
      <c r="B16" s="26" t="s">
        <v>35</v>
      </c>
      <c r="C16" s="26" t="s">
        <v>65</v>
      </c>
      <c r="D16" s="16">
        <v>8</v>
      </c>
      <c r="E16" s="16">
        <v>1</v>
      </c>
      <c r="F16" s="16">
        <v>4</v>
      </c>
      <c r="G16" s="16">
        <v>7.2999999999999995E-2</v>
      </c>
      <c r="H16" s="16"/>
      <c r="I16" s="42">
        <f t="shared" si="0"/>
        <v>2.3359999999999999</v>
      </c>
      <c r="J16" s="16"/>
      <c r="K16" s="485" t="s">
        <v>77</v>
      </c>
      <c r="L16" s="478"/>
      <c r="M16" s="478"/>
      <c r="N16" s="486"/>
      <c r="O16" s="44">
        <f>I16/I18</f>
        <v>3.6784889775085593E-5</v>
      </c>
    </row>
    <row r="17" spans="1:15" x14ac:dyDescent="0.25">
      <c r="A17" s="38" t="s">
        <v>70</v>
      </c>
      <c r="B17" s="4" t="s">
        <v>35</v>
      </c>
      <c r="C17" s="37" t="s">
        <v>71</v>
      </c>
      <c r="D17" s="6">
        <v>1</v>
      </c>
      <c r="E17" s="16">
        <v>10</v>
      </c>
      <c r="F17" s="16">
        <v>2</v>
      </c>
      <c r="G17" s="16">
        <v>0.4</v>
      </c>
      <c r="H17" s="27"/>
      <c r="I17" s="42">
        <f t="shared" si="0"/>
        <v>8</v>
      </c>
      <c r="J17" s="4"/>
      <c r="K17" s="476" t="s">
        <v>69</v>
      </c>
      <c r="L17" s="484"/>
      <c r="M17" s="484"/>
      <c r="N17" s="477"/>
      <c r="O17" s="44">
        <f>I17/I18</f>
        <v>1.2597564991467669E-4</v>
      </c>
    </row>
    <row r="18" spans="1:15" x14ac:dyDescent="0.25">
      <c r="A18" s="30" t="s">
        <v>27</v>
      </c>
      <c r="B18" s="4"/>
      <c r="C18" s="4"/>
      <c r="D18" s="4"/>
      <c r="E18" s="4"/>
      <c r="F18" s="4"/>
      <c r="G18" s="4"/>
      <c r="H18" s="4"/>
      <c r="I18" s="31">
        <f>SUM(I10:I17)</f>
        <v>63504.336000000003</v>
      </c>
      <c r="J18" s="204"/>
      <c r="K18" s="476"/>
      <c r="L18" s="484"/>
      <c r="M18" s="484"/>
      <c r="N18" s="477"/>
      <c r="O18" s="43">
        <f>SUM(O10:O17)</f>
        <v>1</v>
      </c>
    </row>
    <row r="20" spans="1:15" x14ac:dyDescent="0.25">
      <c r="A20" s="480" t="s">
        <v>52</v>
      </c>
      <c r="B20" s="480"/>
    </row>
    <row r="21" spans="1:15" x14ac:dyDescent="0.25">
      <c r="A21" s="450" t="s">
        <v>53</v>
      </c>
      <c r="B21" s="450"/>
      <c r="C21" s="450"/>
      <c r="D21" s="450"/>
      <c r="E21" s="450"/>
      <c r="F21" s="450"/>
      <c r="G21" s="450"/>
      <c r="H21" s="450"/>
      <c r="I21" s="450"/>
      <c r="J21" s="450"/>
    </row>
    <row r="22" spans="1:15" x14ac:dyDescent="0.25">
      <c r="A22" s="450" t="s">
        <v>54</v>
      </c>
      <c r="B22" s="450"/>
      <c r="C22" s="450"/>
      <c r="D22" s="450"/>
      <c r="E22" s="450"/>
      <c r="F22" s="450"/>
      <c r="G22" s="450"/>
      <c r="H22" s="450"/>
      <c r="I22" s="450"/>
      <c r="J22" s="450"/>
    </row>
    <row r="23" spans="1:15" x14ac:dyDescent="0.25">
      <c r="A23" s="450"/>
      <c r="B23" s="450"/>
      <c r="C23" s="450"/>
      <c r="D23" s="450"/>
      <c r="E23" s="450"/>
      <c r="F23" s="450"/>
      <c r="G23" s="450"/>
      <c r="H23" s="450"/>
      <c r="I23" s="450"/>
    </row>
    <row r="24" spans="1:15" x14ac:dyDescent="0.25">
      <c r="A24" s="480" t="s">
        <v>72</v>
      </c>
      <c r="B24" s="480"/>
    </row>
    <row r="25" spans="1:15" x14ac:dyDescent="0.25">
      <c r="A25" s="450" t="s">
        <v>73</v>
      </c>
      <c r="B25" s="450"/>
      <c r="C25" s="450"/>
      <c r="D25" s="450"/>
      <c r="E25" s="450"/>
      <c r="F25" s="450"/>
      <c r="G25" s="450"/>
      <c r="H25" s="450"/>
      <c r="I25" s="450"/>
      <c r="J25" s="450"/>
    </row>
    <row r="26" spans="1:15" x14ac:dyDescent="0.25">
      <c r="A26" s="450"/>
      <c r="B26" s="450"/>
      <c r="C26" s="450"/>
      <c r="D26" s="450"/>
      <c r="E26" s="450"/>
      <c r="F26" s="450"/>
      <c r="G26" s="450"/>
      <c r="H26" s="450"/>
      <c r="I26" s="450"/>
      <c r="J26" s="450"/>
    </row>
    <row r="27" spans="1:15" x14ac:dyDescent="0.25">
      <c r="A27" s="480" t="s">
        <v>74</v>
      </c>
      <c r="B27" s="480"/>
      <c r="C27" s="480"/>
      <c r="D27" s="480"/>
      <c r="E27" s="480"/>
      <c r="F27" s="480"/>
      <c r="G27" s="480"/>
      <c r="H27" s="480"/>
      <c r="I27" s="480"/>
    </row>
    <row r="28" spans="1:15" x14ac:dyDescent="0.25">
      <c r="A28" s="450" t="s">
        <v>91</v>
      </c>
      <c r="B28" s="450"/>
      <c r="C28" s="450"/>
      <c r="D28" s="450"/>
      <c r="E28" s="450"/>
      <c r="F28" s="450"/>
      <c r="G28" s="450"/>
      <c r="H28" s="450"/>
      <c r="I28" s="450"/>
    </row>
    <row r="29" spans="1:15" x14ac:dyDescent="0.25">
      <c r="A29" s="450"/>
      <c r="B29" s="450"/>
      <c r="C29" s="450"/>
      <c r="D29" s="450"/>
      <c r="E29" s="450"/>
      <c r="F29" s="450"/>
      <c r="G29" s="450"/>
      <c r="H29" s="450"/>
      <c r="I29" s="450"/>
      <c r="J29" s="450"/>
    </row>
    <row r="30" spans="1:15" x14ac:dyDescent="0.25">
      <c r="A30" s="480" t="s">
        <v>79</v>
      </c>
      <c r="B30" s="480"/>
      <c r="C30" s="480"/>
      <c r="D30" s="480"/>
      <c r="E30" s="480"/>
      <c r="F30" s="480"/>
      <c r="G30" s="480"/>
      <c r="H30" s="480"/>
      <c r="I30" s="480"/>
    </row>
    <row r="31" spans="1:15" x14ac:dyDescent="0.25">
      <c r="A31" s="450" t="s">
        <v>80</v>
      </c>
      <c r="B31" s="450"/>
      <c r="C31" s="450"/>
      <c r="D31" s="450"/>
      <c r="E31" s="450"/>
      <c r="F31" s="450"/>
      <c r="G31" s="450"/>
      <c r="H31" s="450"/>
      <c r="I31" s="450"/>
    </row>
    <row r="32" spans="1:15" x14ac:dyDescent="0.25">
      <c r="A32" s="450" t="s">
        <v>81</v>
      </c>
      <c r="B32" s="450"/>
      <c r="C32" s="450"/>
      <c r="D32" s="450"/>
      <c r="E32" s="450"/>
      <c r="F32" s="450"/>
      <c r="G32" s="450"/>
      <c r="H32" s="450"/>
      <c r="I32" s="450"/>
    </row>
    <row r="34" spans="1:9" x14ac:dyDescent="0.25">
      <c r="A34" s="480" t="s">
        <v>83</v>
      </c>
      <c r="B34" s="480"/>
      <c r="C34" s="480"/>
      <c r="D34" s="480"/>
      <c r="E34" s="480"/>
      <c r="F34" s="480"/>
      <c r="G34" s="480"/>
      <c r="H34" s="480"/>
      <c r="I34" s="480"/>
    </row>
    <row r="35" spans="1:9" x14ac:dyDescent="0.25">
      <c r="A35" s="505" t="s">
        <v>498</v>
      </c>
      <c r="B35" s="450"/>
      <c r="C35" s="450"/>
      <c r="D35" s="450"/>
      <c r="E35" s="450"/>
      <c r="F35" s="450"/>
      <c r="G35" s="450"/>
      <c r="H35" s="450"/>
      <c r="I35" s="450"/>
    </row>
    <row r="36" spans="1:9" x14ac:dyDescent="0.25">
      <c r="A36" s="450" t="s">
        <v>84</v>
      </c>
      <c r="B36" s="450"/>
      <c r="C36" s="450"/>
      <c r="D36" s="450"/>
      <c r="E36" s="450"/>
      <c r="F36" s="450"/>
      <c r="G36" s="450"/>
      <c r="H36" s="450"/>
      <c r="I36" s="450"/>
    </row>
  </sheetData>
  <mergeCells count="39">
    <mergeCell ref="G1:I1"/>
    <mergeCell ref="J1:M1"/>
    <mergeCell ref="G2:I2"/>
    <mergeCell ref="J2:M2"/>
    <mergeCell ref="G3:I3"/>
    <mergeCell ref="J3:M3"/>
    <mergeCell ref="A36:I36"/>
    <mergeCell ref="A29:J29"/>
    <mergeCell ref="A30:I30"/>
    <mergeCell ref="A31:I31"/>
    <mergeCell ref="A32:I32"/>
    <mergeCell ref="A34:I34"/>
    <mergeCell ref="A35:I35"/>
    <mergeCell ref="A24:B24"/>
    <mergeCell ref="A25:J25"/>
    <mergeCell ref="A26:J26"/>
    <mergeCell ref="A27:I27"/>
    <mergeCell ref="A28:I28"/>
    <mergeCell ref="A23:I23"/>
    <mergeCell ref="A21:J21"/>
    <mergeCell ref="A22:J22"/>
    <mergeCell ref="A20:B20"/>
    <mergeCell ref="K14:N14"/>
    <mergeCell ref="K15:N15"/>
    <mergeCell ref="K16:N16"/>
    <mergeCell ref="K17:N17"/>
    <mergeCell ref="K18:N18"/>
    <mergeCell ref="G7:G8"/>
    <mergeCell ref="K12:N13"/>
    <mergeCell ref="K7:N9"/>
    <mergeCell ref="O7:O8"/>
    <mergeCell ref="H9:J9"/>
    <mergeCell ref="K10:N11"/>
    <mergeCell ref="H7:J7"/>
    <mergeCell ref="A3:C3"/>
    <mergeCell ref="A7:A8"/>
    <mergeCell ref="B7:B8"/>
    <mergeCell ref="C7:C8"/>
    <mergeCell ref="E7:F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="80" zoomScaleNormal="100" zoomScalePageLayoutView="80" workbookViewId="0">
      <selection activeCell="A27" sqref="A27:J27"/>
    </sheetView>
  </sheetViews>
  <sheetFormatPr baseColWidth="10" defaultColWidth="9.140625" defaultRowHeight="15" x14ac:dyDescent="0.25"/>
  <cols>
    <col min="1" max="1" width="18.5703125" style="2" customWidth="1"/>
    <col min="2" max="2" width="9.5703125" style="2" customWidth="1"/>
    <col min="3" max="3" width="29.140625" style="2" customWidth="1"/>
    <col min="4" max="4" width="9.7109375" style="2" customWidth="1"/>
    <col min="5" max="5" width="6" style="2" customWidth="1"/>
    <col min="6" max="6" width="6.5703125" style="2" customWidth="1"/>
    <col min="7" max="7" width="10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4" width="16" style="2" customWidth="1"/>
    <col min="15" max="15" width="12.42578125" style="2" customWidth="1"/>
    <col min="16" max="16384" width="9.140625" style="2"/>
  </cols>
  <sheetData>
    <row r="1" spans="1:15" s="14" customFormat="1" ht="16.5" customHeight="1" x14ac:dyDescent="0.25">
      <c r="A1" s="352" t="s">
        <v>499</v>
      </c>
      <c r="B1" s="352"/>
      <c r="C1" s="352"/>
      <c r="D1" s="40">
        <v>64599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352"/>
    </row>
    <row r="2" spans="1:15" s="14" customFormat="1" ht="16.5" customHeight="1" x14ac:dyDescent="0.25">
      <c r="A2" s="352" t="s">
        <v>492</v>
      </c>
      <c r="B2" s="352"/>
      <c r="C2" s="352"/>
      <c r="D2" s="40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352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352"/>
    </row>
    <row r="4" spans="1:15" ht="15" customHeight="1" x14ac:dyDescent="0.25">
      <c r="A4" s="352" t="s">
        <v>28</v>
      </c>
      <c r="B4" s="352"/>
      <c r="C4" s="352"/>
      <c r="D4" s="190">
        <f>D1/D2*100</f>
        <v>35.573605738122446</v>
      </c>
      <c r="E4" s="4" t="s">
        <v>15</v>
      </c>
    </row>
    <row r="5" spans="1:15" ht="15.75" x14ac:dyDescent="0.25">
      <c r="A5" s="352" t="s">
        <v>29</v>
      </c>
      <c r="B5" s="352"/>
      <c r="C5" s="352"/>
      <c r="D5" s="190">
        <f>D1/D3*100</f>
        <v>2.2121537609011042</v>
      </c>
      <c r="E5" s="4" t="s">
        <v>15</v>
      </c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50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441"/>
      <c r="O7" s="472" t="s">
        <v>14</v>
      </c>
    </row>
    <row r="8" spans="1:15" ht="15.75" x14ac:dyDescent="0.25">
      <c r="A8" s="487"/>
      <c r="B8" s="468"/>
      <c r="C8" s="469"/>
      <c r="D8" s="13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442"/>
      <c r="O8" s="382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494"/>
      <c r="O9" s="36" t="s">
        <v>15</v>
      </c>
    </row>
    <row r="10" spans="1:15" x14ac:dyDescent="0.25">
      <c r="A10" s="45" t="s">
        <v>55</v>
      </c>
      <c r="B10" s="45" t="s">
        <v>35</v>
      </c>
      <c r="C10" s="45" t="s">
        <v>59</v>
      </c>
      <c r="D10" s="46">
        <v>1</v>
      </c>
      <c r="E10" s="47">
        <v>13</v>
      </c>
      <c r="F10" s="47">
        <v>365</v>
      </c>
      <c r="G10" s="47">
        <v>15.5</v>
      </c>
      <c r="H10" s="47"/>
      <c r="I10" s="48">
        <f>(D10*E10*F10*G10)*0.85</f>
        <v>62515.375</v>
      </c>
      <c r="J10" s="49"/>
      <c r="K10" s="498" t="s">
        <v>229</v>
      </c>
      <c r="L10" s="420"/>
      <c r="M10" s="420"/>
      <c r="N10" s="499"/>
      <c r="O10" s="43">
        <f>I10/I15</f>
        <v>0.98626920821318853</v>
      </c>
    </row>
    <row r="11" spans="1:15" x14ac:dyDescent="0.25">
      <c r="A11" s="4" t="s">
        <v>61</v>
      </c>
      <c r="B11" s="4" t="s">
        <v>35</v>
      </c>
      <c r="C11" s="4" t="s">
        <v>62</v>
      </c>
      <c r="D11" s="6">
        <v>1</v>
      </c>
      <c r="E11" s="16">
        <v>15</v>
      </c>
      <c r="F11" s="16">
        <v>50</v>
      </c>
      <c r="G11" s="16">
        <v>1</v>
      </c>
      <c r="H11" s="16"/>
      <c r="I11" s="41">
        <f t="shared" ref="I11:I14" si="0">D11*E11*F11*G11</f>
        <v>750</v>
      </c>
      <c r="J11" s="33"/>
      <c r="K11" s="476" t="s">
        <v>82</v>
      </c>
      <c r="L11" s="484"/>
      <c r="M11" s="484"/>
      <c r="N11" s="477"/>
      <c r="O11" s="43">
        <f>I11/I15</f>
        <v>1.1832319747900279E-2</v>
      </c>
    </row>
    <row r="12" spans="1:15" x14ac:dyDescent="0.25">
      <c r="A12" s="4" t="s">
        <v>63</v>
      </c>
      <c r="B12" s="4" t="s">
        <v>35</v>
      </c>
      <c r="C12" s="4" t="s">
        <v>64</v>
      </c>
      <c r="D12" s="6">
        <v>1</v>
      </c>
      <c r="E12" s="16">
        <v>1</v>
      </c>
      <c r="F12" s="16">
        <v>100</v>
      </c>
      <c r="G12" s="16">
        <v>1.1000000000000001</v>
      </c>
      <c r="H12" s="16"/>
      <c r="I12" s="41">
        <f t="shared" si="0"/>
        <v>110.00000000000001</v>
      </c>
      <c r="J12" s="33"/>
      <c r="K12" s="476" t="s">
        <v>67</v>
      </c>
      <c r="L12" s="484"/>
      <c r="M12" s="484"/>
      <c r="N12" s="477"/>
      <c r="O12" s="43">
        <f>I12/I15</f>
        <v>1.7354068963587078E-3</v>
      </c>
    </row>
    <row r="13" spans="1:15" ht="15.75" customHeight="1" x14ac:dyDescent="0.25">
      <c r="A13" s="26" t="s">
        <v>41</v>
      </c>
      <c r="B13" s="26" t="s">
        <v>35</v>
      </c>
      <c r="C13" s="26" t="s">
        <v>65</v>
      </c>
      <c r="D13" s="16">
        <v>8</v>
      </c>
      <c r="E13" s="16">
        <v>1</v>
      </c>
      <c r="F13" s="16">
        <v>4</v>
      </c>
      <c r="G13" s="16">
        <v>7.2999999999999995E-2</v>
      </c>
      <c r="H13" s="16"/>
      <c r="I13" s="42">
        <f t="shared" si="0"/>
        <v>2.3359999999999999</v>
      </c>
      <c r="J13" s="16"/>
      <c r="K13" s="485" t="s">
        <v>77</v>
      </c>
      <c r="L13" s="478"/>
      <c r="M13" s="478"/>
      <c r="N13" s="486"/>
      <c r="O13" s="44">
        <f>I13/I15</f>
        <v>3.6853731908126737E-5</v>
      </c>
    </row>
    <row r="14" spans="1:15" x14ac:dyDescent="0.25">
      <c r="A14" s="38" t="s">
        <v>70</v>
      </c>
      <c r="B14" s="4" t="s">
        <v>35</v>
      </c>
      <c r="C14" s="37" t="s">
        <v>71</v>
      </c>
      <c r="D14" s="6">
        <v>1</v>
      </c>
      <c r="E14" s="16">
        <v>10</v>
      </c>
      <c r="F14" s="16">
        <v>2</v>
      </c>
      <c r="G14" s="16">
        <v>0.4</v>
      </c>
      <c r="H14" s="27"/>
      <c r="I14" s="42">
        <f t="shared" si="0"/>
        <v>8</v>
      </c>
      <c r="J14" s="4"/>
      <c r="K14" s="476" t="s">
        <v>69</v>
      </c>
      <c r="L14" s="484"/>
      <c r="M14" s="484"/>
      <c r="N14" s="477"/>
      <c r="O14" s="44">
        <f>I14/I15</f>
        <v>1.2621141064426963E-4</v>
      </c>
    </row>
    <row r="15" spans="1:15" x14ac:dyDescent="0.25">
      <c r="A15" s="30" t="s">
        <v>27</v>
      </c>
      <c r="B15" s="4"/>
      <c r="C15" s="4"/>
      <c r="D15" s="4"/>
      <c r="E15" s="4"/>
      <c r="F15" s="4"/>
      <c r="G15" s="4"/>
      <c r="H15" s="4"/>
      <c r="I15" s="31">
        <f>SUM(I10:I14)</f>
        <v>63385.711000000003</v>
      </c>
      <c r="J15" s="204"/>
      <c r="K15" s="476"/>
      <c r="L15" s="484"/>
      <c r="M15" s="484"/>
      <c r="N15" s="477"/>
      <c r="O15" s="43">
        <f>SUM(O10:O14)</f>
        <v>1</v>
      </c>
    </row>
    <row r="17" spans="1:10" x14ac:dyDescent="0.25">
      <c r="A17" s="506" t="s">
        <v>52</v>
      </c>
      <c r="B17" s="506"/>
      <c r="C17" s="112"/>
      <c r="D17" s="112"/>
      <c r="E17" s="112"/>
      <c r="F17" s="112"/>
      <c r="G17" s="112"/>
      <c r="H17" s="112"/>
      <c r="I17" s="112"/>
      <c r="J17" s="112"/>
    </row>
    <row r="18" spans="1:10" x14ac:dyDescent="0.25">
      <c r="A18" s="479" t="s">
        <v>231</v>
      </c>
      <c r="B18" s="479"/>
      <c r="C18" s="479"/>
      <c r="D18" s="479"/>
      <c r="E18" s="479"/>
      <c r="F18" s="479"/>
      <c r="G18" s="479"/>
      <c r="H18" s="479"/>
      <c r="I18" s="479"/>
      <c r="J18" s="479"/>
    </row>
    <row r="19" spans="1:10" x14ac:dyDescent="0.25">
      <c r="A19" s="449"/>
      <c r="B19" s="449"/>
      <c r="C19" s="449"/>
      <c r="D19" s="449"/>
      <c r="E19" s="449"/>
      <c r="F19" s="449"/>
      <c r="G19" s="449"/>
      <c r="H19" s="449"/>
      <c r="I19" s="449"/>
      <c r="J19" s="56"/>
    </row>
    <row r="20" spans="1:10" x14ac:dyDescent="0.25">
      <c r="A20" s="506" t="s">
        <v>72</v>
      </c>
      <c r="B20" s="506"/>
      <c r="C20" s="112"/>
      <c r="D20" s="112"/>
      <c r="E20" s="112"/>
      <c r="F20" s="112"/>
      <c r="G20" s="112"/>
      <c r="H20" s="112"/>
      <c r="I20" s="112"/>
      <c r="J20" s="112"/>
    </row>
    <row r="21" spans="1:10" x14ac:dyDescent="0.25">
      <c r="A21" s="479" t="s">
        <v>73</v>
      </c>
      <c r="B21" s="479"/>
      <c r="C21" s="479"/>
      <c r="D21" s="479"/>
      <c r="E21" s="479"/>
      <c r="F21" s="479"/>
      <c r="G21" s="479"/>
      <c r="H21" s="479"/>
      <c r="I21" s="479"/>
      <c r="J21" s="479"/>
    </row>
    <row r="22" spans="1:10" x14ac:dyDescent="0.25">
      <c r="A22" s="449"/>
      <c r="B22" s="449"/>
      <c r="C22" s="449"/>
      <c r="D22" s="449"/>
      <c r="E22" s="449"/>
      <c r="F22" s="449"/>
      <c r="G22" s="449"/>
      <c r="H22" s="449"/>
      <c r="I22" s="449"/>
      <c r="J22" s="449"/>
    </row>
    <row r="23" spans="1:10" x14ac:dyDescent="0.25">
      <c r="A23" s="506" t="s">
        <v>74</v>
      </c>
      <c r="B23" s="506"/>
      <c r="C23" s="506"/>
      <c r="D23" s="506"/>
      <c r="E23" s="506"/>
      <c r="F23" s="506"/>
      <c r="G23" s="506"/>
      <c r="H23" s="506"/>
      <c r="I23" s="506"/>
      <c r="J23" s="56"/>
    </row>
    <row r="24" spans="1:10" x14ac:dyDescent="0.25">
      <c r="A24" s="479" t="s">
        <v>91</v>
      </c>
      <c r="B24" s="479"/>
      <c r="C24" s="479"/>
      <c r="D24" s="479"/>
      <c r="E24" s="479"/>
      <c r="F24" s="479"/>
      <c r="G24" s="479"/>
      <c r="H24" s="479"/>
      <c r="I24" s="479"/>
      <c r="J24" s="56"/>
    </row>
    <row r="25" spans="1:10" x14ac:dyDescent="0.25">
      <c r="A25" s="449"/>
      <c r="B25" s="449"/>
      <c r="C25" s="449"/>
      <c r="D25" s="449"/>
      <c r="E25" s="449"/>
      <c r="F25" s="449"/>
      <c r="G25" s="449"/>
      <c r="H25" s="449"/>
      <c r="I25" s="449"/>
      <c r="J25" s="449"/>
    </row>
    <row r="26" spans="1:10" x14ac:dyDescent="0.25">
      <c r="A26" s="506" t="s">
        <v>87</v>
      </c>
      <c r="B26" s="506"/>
      <c r="C26" s="112"/>
      <c r="D26" s="112"/>
      <c r="E26" s="112"/>
      <c r="F26" s="112"/>
      <c r="G26" s="112"/>
      <c r="H26" s="112"/>
      <c r="I26" s="112"/>
      <c r="J26" s="112"/>
    </row>
    <row r="27" spans="1:10" x14ac:dyDescent="0.25">
      <c r="A27" s="479" t="s">
        <v>500</v>
      </c>
      <c r="B27" s="479"/>
      <c r="C27" s="479"/>
      <c r="D27" s="479"/>
      <c r="E27" s="479"/>
      <c r="F27" s="479"/>
      <c r="G27" s="479"/>
      <c r="H27" s="479"/>
      <c r="I27" s="479"/>
      <c r="J27" s="479"/>
    </row>
    <row r="28" spans="1:10" x14ac:dyDescent="0.25">
      <c r="A28" s="479" t="s">
        <v>92</v>
      </c>
      <c r="B28" s="479"/>
      <c r="C28" s="479"/>
      <c r="D28" s="479"/>
      <c r="E28" s="479"/>
      <c r="F28" s="479"/>
      <c r="G28" s="479"/>
      <c r="H28" s="479"/>
      <c r="I28" s="479"/>
      <c r="J28" s="479"/>
    </row>
    <row r="29" spans="1:10" x14ac:dyDescent="0.25">
      <c r="A29" s="479" t="s">
        <v>88</v>
      </c>
      <c r="B29" s="479"/>
      <c r="C29" s="479"/>
      <c r="D29" s="479"/>
      <c r="E29" s="479"/>
      <c r="F29" s="479"/>
      <c r="G29" s="479"/>
      <c r="H29" s="479"/>
      <c r="I29" s="479"/>
      <c r="J29" s="479"/>
    </row>
    <row r="30" spans="1:10" x14ac:dyDescent="0.25">
      <c r="A30" s="479" t="s">
        <v>90</v>
      </c>
      <c r="B30" s="479"/>
      <c r="C30" s="479"/>
      <c r="D30" s="479"/>
      <c r="E30" s="479"/>
      <c r="F30" s="479"/>
      <c r="G30" s="479"/>
      <c r="H30" s="479"/>
      <c r="I30" s="479"/>
      <c r="J30" s="479"/>
    </row>
    <row r="31" spans="1:10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</row>
    <row r="32" spans="1:10" x14ac:dyDescent="0.25">
      <c r="A32" s="506" t="s">
        <v>79</v>
      </c>
      <c r="B32" s="506"/>
      <c r="C32" s="56"/>
      <c r="D32" s="56"/>
      <c r="E32" s="56"/>
      <c r="F32" s="56"/>
      <c r="G32" s="56"/>
      <c r="H32" s="56"/>
      <c r="I32" s="56"/>
      <c r="J32" s="56"/>
    </row>
    <row r="33" spans="1:10" x14ac:dyDescent="0.25">
      <c r="A33" s="479" t="s">
        <v>232</v>
      </c>
      <c r="B33" s="479"/>
      <c r="C33" s="479"/>
      <c r="D33" s="479"/>
      <c r="E33" s="479"/>
      <c r="F33" s="479"/>
      <c r="G33" s="479"/>
      <c r="H33" s="479"/>
      <c r="I33" s="479"/>
      <c r="J33" s="479"/>
    </row>
  </sheetData>
  <mergeCells count="42">
    <mergeCell ref="G1:I1"/>
    <mergeCell ref="J1:M1"/>
    <mergeCell ref="G2:I2"/>
    <mergeCell ref="J2:M2"/>
    <mergeCell ref="G3:I3"/>
    <mergeCell ref="J3:M3"/>
    <mergeCell ref="A1:C1"/>
    <mergeCell ref="A2:C2"/>
    <mergeCell ref="A3:C3"/>
    <mergeCell ref="A4:C4"/>
    <mergeCell ref="A5:C5"/>
    <mergeCell ref="A33:J33"/>
    <mergeCell ref="A26:B26"/>
    <mergeCell ref="A27:J27"/>
    <mergeCell ref="A28:J28"/>
    <mergeCell ref="A29:J29"/>
    <mergeCell ref="A30:J30"/>
    <mergeCell ref="A32:B32"/>
    <mergeCell ref="A18:J18"/>
    <mergeCell ref="A25:J25"/>
    <mergeCell ref="A19:I19"/>
    <mergeCell ref="A20:B20"/>
    <mergeCell ref="A21:J21"/>
    <mergeCell ref="A22:J22"/>
    <mergeCell ref="A23:I23"/>
    <mergeCell ref="A24:I24"/>
    <mergeCell ref="O7:O8"/>
    <mergeCell ref="H9:J9"/>
    <mergeCell ref="K10:N10"/>
    <mergeCell ref="K11:N11"/>
    <mergeCell ref="H7:J7"/>
    <mergeCell ref="K12:N12"/>
    <mergeCell ref="K13:N13"/>
    <mergeCell ref="K14:N14"/>
    <mergeCell ref="A17:B17"/>
    <mergeCell ref="A7:A8"/>
    <mergeCell ref="B7:B8"/>
    <mergeCell ref="C7:C8"/>
    <mergeCell ref="E7:F7"/>
    <mergeCell ref="G7:G8"/>
    <mergeCell ref="K7:N9"/>
    <mergeCell ref="K15:N1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="80" zoomScaleNormal="100" zoomScalePageLayoutView="80" workbookViewId="0">
      <selection activeCell="A3" sqref="A3:C3"/>
    </sheetView>
  </sheetViews>
  <sheetFormatPr baseColWidth="10" defaultColWidth="9.140625" defaultRowHeight="15" x14ac:dyDescent="0.25"/>
  <cols>
    <col min="1" max="1" width="18.5703125" style="2" customWidth="1"/>
    <col min="2" max="2" width="9.5703125" style="2" customWidth="1"/>
    <col min="3" max="3" width="29.140625" style="2" customWidth="1"/>
    <col min="4" max="4" width="10.28515625" style="2" customWidth="1"/>
    <col min="5" max="5" width="6" style="2" customWidth="1"/>
    <col min="6" max="6" width="6.5703125" style="2" customWidth="1"/>
    <col min="7" max="7" width="10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4" width="16" style="2" customWidth="1"/>
    <col min="15" max="15" width="12.42578125" style="2" customWidth="1"/>
    <col min="16" max="16384" width="9.140625" style="2"/>
  </cols>
  <sheetData>
    <row r="1" spans="1:15" s="14" customFormat="1" ht="16.5" customHeight="1" x14ac:dyDescent="0.25">
      <c r="A1" s="352" t="s">
        <v>501</v>
      </c>
      <c r="B1" s="352"/>
      <c r="C1" s="352"/>
      <c r="D1" s="40">
        <f>'Inhalt-Verbrauch'!D29</f>
        <v>0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352"/>
    </row>
    <row r="2" spans="1:15" s="14" customFormat="1" ht="16.5" customHeight="1" x14ac:dyDescent="0.25">
      <c r="A2" s="352" t="s">
        <v>492</v>
      </c>
      <c r="B2" s="352"/>
      <c r="C2" s="352"/>
      <c r="D2" s="40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352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352"/>
    </row>
    <row r="4" spans="1:15" ht="15" customHeight="1" x14ac:dyDescent="0.25">
      <c r="A4" s="352" t="s">
        <v>28</v>
      </c>
      <c r="B4" s="352"/>
      <c r="C4" s="352"/>
      <c r="D4" s="190">
        <f>D1/D2*100</f>
        <v>0</v>
      </c>
      <c r="E4" s="4" t="s">
        <v>15</v>
      </c>
    </row>
    <row r="5" spans="1:15" ht="15.75" x14ac:dyDescent="0.25">
      <c r="A5" s="352" t="s">
        <v>29</v>
      </c>
      <c r="B5" s="352"/>
      <c r="C5" s="352"/>
      <c r="D5" s="190">
        <f>D1/D3*100</f>
        <v>0</v>
      </c>
      <c r="E5" s="4" t="s">
        <v>15</v>
      </c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10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441"/>
      <c r="O7" s="472" t="s">
        <v>14</v>
      </c>
    </row>
    <row r="8" spans="1:15" ht="15.75" x14ac:dyDescent="0.25">
      <c r="A8" s="487"/>
      <c r="B8" s="468"/>
      <c r="C8" s="469"/>
      <c r="D8" s="109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442"/>
      <c r="O8" s="382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494"/>
      <c r="O9" s="36" t="s">
        <v>15</v>
      </c>
    </row>
    <row r="10" spans="1:15" x14ac:dyDescent="0.25">
      <c r="A10" s="45"/>
      <c r="B10" s="45"/>
      <c r="C10" s="45"/>
      <c r="D10" s="46"/>
      <c r="E10" s="47"/>
      <c r="F10" s="47"/>
      <c r="G10" s="47"/>
      <c r="H10" s="47"/>
      <c r="I10" s="48"/>
      <c r="J10" s="49"/>
      <c r="K10" s="498"/>
      <c r="L10" s="420"/>
      <c r="M10" s="420"/>
      <c r="N10" s="499"/>
      <c r="O10" s="43"/>
    </row>
    <row r="11" spans="1:15" x14ac:dyDescent="0.25">
      <c r="A11" s="4"/>
      <c r="B11" s="4"/>
      <c r="C11" s="4"/>
      <c r="D11" s="6"/>
      <c r="E11" s="16"/>
      <c r="F11" s="16"/>
      <c r="G11" s="16"/>
      <c r="H11" s="16"/>
      <c r="I11" s="41"/>
      <c r="J11" s="111"/>
      <c r="K11" s="476"/>
      <c r="L11" s="484"/>
      <c r="M11" s="484"/>
      <c r="N11" s="477"/>
      <c r="O11" s="43"/>
    </row>
    <row r="12" spans="1:15" x14ac:dyDescent="0.25">
      <c r="A12" s="4"/>
      <c r="B12" s="507" t="s">
        <v>166</v>
      </c>
      <c r="C12" s="508"/>
      <c r="D12" s="508"/>
      <c r="E12" s="508"/>
      <c r="F12" s="508"/>
      <c r="G12" s="508"/>
      <c r="H12" s="508"/>
      <c r="I12" s="508"/>
      <c r="J12" s="509"/>
      <c r="K12" s="476"/>
      <c r="L12" s="484"/>
      <c r="M12" s="484"/>
      <c r="N12" s="477"/>
      <c r="O12" s="43"/>
    </row>
    <row r="13" spans="1:15" ht="15.75" customHeight="1" x14ac:dyDescent="0.25">
      <c r="A13" s="26"/>
      <c r="B13" s="510"/>
      <c r="C13" s="511"/>
      <c r="D13" s="511"/>
      <c r="E13" s="511"/>
      <c r="F13" s="511"/>
      <c r="G13" s="511"/>
      <c r="H13" s="511"/>
      <c r="I13" s="511"/>
      <c r="J13" s="512"/>
      <c r="K13" s="485"/>
      <c r="L13" s="478"/>
      <c r="M13" s="478"/>
      <c r="N13" s="486"/>
      <c r="O13" s="44"/>
    </row>
    <row r="14" spans="1:15" x14ac:dyDescent="0.25">
      <c r="A14" s="38"/>
      <c r="B14" s="4"/>
      <c r="C14" s="37"/>
      <c r="D14" s="6"/>
      <c r="E14" s="16"/>
      <c r="F14" s="16"/>
      <c r="G14" s="16"/>
      <c r="H14" s="27"/>
      <c r="I14" s="42"/>
      <c r="J14" s="4"/>
      <c r="K14" s="476"/>
      <c r="L14" s="484"/>
      <c r="M14" s="484"/>
      <c r="N14" s="477"/>
      <c r="O14" s="44"/>
    </row>
    <row r="15" spans="1:15" x14ac:dyDescent="0.25">
      <c r="A15" s="30" t="s">
        <v>27</v>
      </c>
      <c r="B15" s="4"/>
      <c r="C15" s="4"/>
      <c r="D15" s="4"/>
      <c r="E15" s="4"/>
      <c r="F15" s="4"/>
      <c r="G15" s="4"/>
      <c r="H15" s="4"/>
      <c r="I15" s="31">
        <f>SUM(I10:I14)</f>
        <v>0</v>
      </c>
      <c r="J15" s="4"/>
      <c r="K15" s="4"/>
      <c r="L15" s="4"/>
      <c r="M15" s="4"/>
      <c r="N15" s="4"/>
      <c r="O15" s="4"/>
    </row>
  </sheetData>
  <mergeCells count="26">
    <mergeCell ref="G1:I1"/>
    <mergeCell ref="J1:M1"/>
    <mergeCell ref="G2:I2"/>
    <mergeCell ref="J2:M2"/>
    <mergeCell ref="G3:I3"/>
    <mergeCell ref="J3:M3"/>
    <mergeCell ref="A1:C1"/>
    <mergeCell ref="A2:C2"/>
    <mergeCell ref="A3:C3"/>
    <mergeCell ref="A4:C4"/>
    <mergeCell ref="A5:C5"/>
    <mergeCell ref="O7:O8"/>
    <mergeCell ref="H9:J9"/>
    <mergeCell ref="A7:A8"/>
    <mergeCell ref="B7:B8"/>
    <mergeCell ref="C7:C8"/>
    <mergeCell ref="K14:N14"/>
    <mergeCell ref="E7:F7"/>
    <mergeCell ref="G7:G8"/>
    <mergeCell ref="H7:J7"/>
    <mergeCell ref="K7:N9"/>
    <mergeCell ref="B12:J13"/>
    <mergeCell ref="K10:N10"/>
    <mergeCell ref="K11:N11"/>
    <mergeCell ref="K12:N12"/>
    <mergeCell ref="K13:N1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0"/>
  <sheetViews>
    <sheetView view="pageLayout" zoomScale="80" zoomScaleNormal="100" zoomScalePageLayoutView="80" workbookViewId="0">
      <selection activeCell="A3" sqref="A3:C3"/>
    </sheetView>
  </sheetViews>
  <sheetFormatPr baseColWidth="10" defaultColWidth="9.140625" defaultRowHeight="15" x14ac:dyDescent="0.25"/>
  <cols>
    <col min="1" max="1" width="18.5703125" style="2" customWidth="1"/>
    <col min="2" max="2" width="9.5703125" style="2" customWidth="1"/>
    <col min="3" max="3" width="29.140625" style="2" customWidth="1"/>
    <col min="4" max="4" width="10" style="2" customWidth="1"/>
    <col min="5" max="5" width="6" style="2" customWidth="1"/>
    <col min="6" max="6" width="6.5703125" style="2" customWidth="1"/>
    <col min="7" max="7" width="10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4" width="16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502</v>
      </c>
      <c r="B1" s="352"/>
      <c r="C1" s="352"/>
      <c r="D1" s="40">
        <f>'Inhalt-Verbrauch'!D30</f>
        <v>1070</v>
      </c>
      <c r="E1" s="22" t="s">
        <v>26</v>
      </c>
      <c r="F1" s="120"/>
      <c r="H1" s="352" t="s">
        <v>266</v>
      </c>
      <c r="I1" s="352"/>
      <c r="J1" s="352"/>
      <c r="K1" s="128" t="s">
        <v>275</v>
      </c>
      <c r="L1" s="128"/>
      <c r="M1" s="128"/>
      <c r="N1" s="128"/>
    </row>
    <row r="2" spans="1:15" s="14" customFormat="1" ht="16.5" customHeight="1" x14ac:dyDescent="0.25">
      <c r="A2" s="352" t="s">
        <v>492</v>
      </c>
      <c r="B2" s="352"/>
      <c r="C2" s="352"/>
      <c r="D2" s="40">
        <f>'14 Wasserversorgung'!B10</f>
        <v>181592.5</v>
      </c>
      <c r="E2" s="22" t="s">
        <v>26</v>
      </c>
      <c r="H2" s="352" t="s">
        <v>276</v>
      </c>
      <c r="I2" s="352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H3" s="352" t="s">
        <v>277</v>
      </c>
      <c r="I3" s="352"/>
      <c r="J3" s="352"/>
      <c r="K3" s="352"/>
      <c r="L3" s="352"/>
      <c r="M3" s="352"/>
      <c r="N3" s="352"/>
    </row>
    <row r="4" spans="1:15" ht="15" customHeight="1" x14ac:dyDescent="0.25">
      <c r="A4" s="352" t="s">
        <v>28</v>
      </c>
      <c r="B4" s="352"/>
      <c r="C4" s="352"/>
      <c r="D4" s="190">
        <f>D1/D2*100</f>
        <v>0.58923138345471315</v>
      </c>
      <c r="E4" s="4" t="s">
        <v>15</v>
      </c>
    </row>
    <row r="5" spans="1:15" ht="15.75" x14ac:dyDescent="0.25">
      <c r="A5" s="352" t="s">
        <v>29</v>
      </c>
      <c r="B5" s="352"/>
      <c r="C5" s="352"/>
      <c r="D5" s="190">
        <f>D1/D3*100</f>
        <v>3.664150411251229E-2</v>
      </c>
      <c r="E5" s="4" t="s">
        <v>15</v>
      </c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10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441"/>
      <c r="O7" s="408" t="s">
        <v>14</v>
      </c>
    </row>
    <row r="8" spans="1:15" ht="15.75" x14ac:dyDescent="0.25">
      <c r="A8" s="487"/>
      <c r="B8" s="468"/>
      <c r="C8" s="469"/>
      <c r="D8" s="109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442"/>
      <c r="O8" s="409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494"/>
      <c r="O9" s="121" t="s">
        <v>15</v>
      </c>
    </row>
    <row r="10" spans="1:15" x14ac:dyDescent="0.25">
      <c r="A10" s="45" t="s">
        <v>55</v>
      </c>
      <c r="B10" s="45" t="s">
        <v>35</v>
      </c>
      <c r="C10" s="45" t="s">
        <v>59</v>
      </c>
      <c r="D10" s="46"/>
      <c r="E10" s="47"/>
      <c r="F10" s="47"/>
      <c r="G10" s="47"/>
      <c r="H10" s="47"/>
      <c r="I10" s="48"/>
      <c r="J10" s="49"/>
      <c r="K10" s="498"/>
      <c r="L10" s="420"/>
      <c r="M10" s="420"/>
      <c r="N10" s="499"/>
      <c r="O10" s="99"/>
    </row>
    <row r="11" spans="1:15" x14ac:dyDescent="0.25">
      <c r="A11" s="4" t="s">
        <v>167</v>
      </c>
      <c r="B11" s="45" t="s">
        <v>35</v>
      </c>
      <c r="C11" s="4"/>
      <c r="D11" s="6"/>
      <c r="E11" s="16"/>
      <c r="F11" s="16"/>
      <c r="G11" s="16"/>
      <c r="H11" s="16"/>
      <c r="I11" s="41"/>
      <c r="J11" s="111"/>
      <c r="K11" s="476"/>
      <c r="L11" s="484"/>
      <c r="M11" s="484"/>
      <c r="N11" s="477"/>
      <c r="O11" s="43"/>
    </row>
    <row r="12" spans="1:15" x14ac:dyDescent="0.25">
      <c r="A12" s="4" t="s">
        <v>41</v>
      </c>
      <c r="B12" s="45" t="s">
        <v>35</v>
      </c>
      <c r="C12" s="4" t="s">
        <v>168</v>
      </c>
      <c r="D12" s="6"/>
      <c r="E12" s="16"/>
      <c r="F12" s="16"/>
      <c r="G12" s="16"/>
      <c r="H12" s="16"/>
      <c r="I12" s="41"/>
      <c r="J12" s="111"/>
      <c r="K12" s="476"/>
      <c r="L12" s="484"/>
      <c r="M12" s="484"/>
      <c r="N12" s="477"/>
      <c r="O12" s="43"/>
    </row>
    <row r="13" spans="1:15" ht="15.75" customHeight="1" x14ac:dyDescent="0.25">
      <c r="A13" s="26"/>
      <c r="B13" s="26"/>
      <c r="C13" s="26"/>
      <c r="D13" s="16"/>
      <c r="E13" s="16"/>
      <c r="F13" s="16"/>
      <c r="G13" s="16"/>
      <c r="H13" s="16"/>
      <c r="I13" s="42"/>
      <c r="J13" s="16"/>
      <c r="K13" s="485"/>
      <c r="L13" s="478"/>
      <c r="M13" s="478"/>
      <c r="N13" s="486"/>
      <c r="O13" s="44"/>
    </row>
    <row r="14" spans="1:15" x14ac:dyDescent="0.25">
      <c r="A14" s="38"/>
      <c r="B14" s="4"/>
      <c r="C14" s="37"/>
      <c r="D14" s="6"/>
      <c r="E14" s="16"/>
      <c r="F14" s="16"/>
      <c r="G14" s="16"/>
      <c r="H14" s="27"/>
      <c r="I14" s="42"/>
      <c r="J14" s="4"/>
      <c r="K14" s="476"/>
      <c r="L14" s="484"/>
      <c r="M14" s="484"/>
      <c r="N14" s="477"/>
      <c r="O14" s="44"/>
    </row>
    <row r="15" spans="1:15" x14ac:dyDescent="0.25">
      <c r="A15" s="30" t="s">
        <v>27</v>
      </c>
      <c r="B15" s="4"/>
      <c r="C15" s="4"/>
      <c r="D15" s="4"/>
      <c r="E15" s="4"/>
      <c r="F15" s="4"/>
      <c r="G15" s="4"/>
      <c r="H15" s="4"/>
      <c r="I15" s="31">
        <f>SUM(I10:I14)</f>
        <v>0</v>
      </c>
      <c r="J15" s="4"/>
      <c r="K15" s="476"/>
      <c r="L15" s="484"/>
      <c r="M15" s="484"/>
      <c r="N15" s="477"/>
      <c r="O15" s="4"/>
    </row>
    <row r="17" spans="1:11" x14ac:dyDescent="0.25">
      <c r="A17" s="506" t="s">
        <v>171</v>
      </c>
      <c r="B17" s="506"/>
      <c r="C17" s="56"/>
      <c r="D17" s="56"/>
      <c r="E17" s="56"/>
      <c r="F17" s="56"/>
      <c r="G17" s="56"/>
      <c r="H17" s="56"/>
      <c r="I17" s="56"/>
      <c r="J17" s="56"/>
    </row>
    <row r="18" spans="1:11" x14ac:dyDescent="0.25">
      <c r="A18" s="479" t="s">
        <v>169</v>
      </c>
      <c r="B18" s="479"/>
      <c r="C18" s="479"/>
      <c r="D18" s="479"/>
      <c r="E18" s="479"/>
      <c r="F18" s="479"/>
      <c r="G18" s="479"/>
      <c r="H18" s="479"/>
      <c r="I18" s="479"/>
      <c r="J18" s="479"/>
      <c r="K18" s="479"/>
    </row>
    <row r="19" spans="1:11" x14ac:dyDescent="0.25">
      <c r="A19" s="479" t="s">
        <v>170</v>
      </c>
      <c r="B19" s="479"/>
      <c r="C19" s="479"/>
      <c r="D19" s="479"/>
      <c r="E19" s="479"/>
      <c r="F19" s="479"/>
      <c r="G19" s="479"/>
      <c r="H19" s="479"/>
      <c r="I19" s="479"/>
      <c r="J19" s="479"/>
      <c r="K19" s="479"/>
    </row>
    <row r="20" spans="1:11" x14ac:dyDescent="0.25">
      <c r="A20" s="449"/>
      <c r="B20" s="449"/>
      <c r="C20" s="449"/>
      <c r="D20" s="449"/>
      <c r="E20" s="449"/>
      <c r="F20" s="449"/>
      <c r="G20" s="449"/>
      <c r="H20" s="449"/>
      <c r="I20" s="449"/>
      <c r="J20" s="56"/>
    </row>
  </sheetData>
  <mergeCells count="29">
    <mergeCell ref="H1:J1"/>
    <mergeCell ref="H2:J2"/>
    <mergeCell ref="K2:N2"/>
    <mergeCell ref="H3:J3"/>
    <mergeCell ref="K3:N3"/>
    <mergeCell ref="A7:A8"/>
    <mergeCell ref="B7:B8"/>
    <mergeCell ref="C7:C8"/>
    <mergeCell ref="A1:C1"/>
    <mergeCell ref="A2:C2"/>
    <mergeCell ref="A3:C3"/>
    <mergeCell ref="A4:C4"/>
    <mergeCell ref="A5:C5"/>
    <mergeCell ref="E7:F7"/>
    <mergeCell ref="G7:G8"/>
    <mergeCell ref="H7:J7"/>
    <mergeCell ref="K7:N9"/>
    <mergeCell ref="O7:O8"/>
    <mergeCell ref="H9:J9"/>
    <mergeCell ref="K15:N15"/>
    <mergeCell ref="A18:K18"/>
    <mergeCell ref="A20:I20"/>
    <mergeCell ref="K10:N10"/>
    <mergeCell ref="K11:N11"/>
    <mergeCell ref="K12:N12"/>
    <mergeCell ref="K13:N13"/>
    <mergeCell ref="K14:N14"/>
    <mergeCell ref="A17:B17"/>
    <mergeCell ref="A19:K1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Layout" zoomScale="80" zoomScaleNormal="100" zoomScalePageLayoutView="80" workbookViewId="0">
      <selection activeCell="A3" sqref="A3:C3"/>
    </sheetView>
  </sheetViews>
  <sheetFormatPr baseColWidth="10" defaultColWidth="9.140625" defaultRowHeight="15" x14ac:dyDescent="0.25"/>
  <cols>
    <col min="1" max="1" width="18.5703125" style="2" customWidth="1"/>
    <col min="2" max="2" width="9.5703125" style="2" customWidth="1"/>
    <col min="3" max="3" width="29.140625" style="2" customWidth="1"/>
    <col min="4" max="4" width="9.85546875" style="2" customWidth="1"/>
    <col min="5" max="5" width="6" style="2" customWidth="1"/>
    <col min="6" max="6" width="6.5703125" style="2" customWidth="1"/>
    <col min="7" max="7" width="10.14062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4" width="16" style="2" customWidth="1"/>
    <col min="15" max="15" width="13.42578125" style="2" customWidth="1"/>
    <col min="16" max="16384" width="9.140625" style="2"/>
  </cols>
  <sheetData>
    <row r="1" spans="1:15" s="14" customFormat="1" ht="16.5" customHeight="1" x14ac:dyDescent="0.25">
      <c r="A1" s="352" t="s">
        <v>503</v>
      </c>
      <c r="B1" s="352"/>
      <c r="C1" s="352"/>
      <c r="D1" s="40">
        <f>'Inhalt-Verbrauch'!D31</f>
        <v>3.7</v>
      </c>
      <c r="E1" s="22" t="s">
        <v>26</v>
      </c>
      <c r="G1" s="352" t="s">
        <v>266</v>
      </c>
      <c r="H1" s="352"/>
      <c r="I1" s="352"/>
      <c r="J1" s="352" t="s">
        <v>275</v>
      </c>
      <c r="K1" s="352"/>
      <c r="L1" s="352"/>
      <c r="M1" s="352"/>
    </row>
    <row r="2" spans="1:15" s="14" customFormat="1" ht="16.5" customHeight="1" x14ac:dyDescent="0.25">
      <c r="A2" s="352" t="s">
        <v>492</v>
      </c>
      <c r="B2" s="352"/>
      <c r="C2" s="352"/>
      <c r="D2" s="40">
        <f>'14 Wasserversorgung'!B10</f>
        <v>181592.5</v>
      </c>
      <c r="E2" s="22" t="s">
        <v>26</v>
      </c>
      <c r="G2" s="352" t="s">
        <v>276</v>
      </c>
      <c r="H2" s="352"/>
      <c r="I2" s="352"/>
      <c r="J2" s="352"/>
      <c r="K2" s="352"/>
      <c r="L2" s="352"/>
      <c r="M2" s="352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G3" s="352" t="s">
        <v>277</v>
      </c>
      <c r="H3" s="352"/>
      <c r="I3" s="352"/>
      <c r="J3" s="352"/>
      <c r="K3" s="352"/>
      <c r="L3" s="352"/>
      <c r="M3" s="352"/>
    </row>
    <row r="4" spans="1:15" ht="15" customHeight="1" x14ac:dyDescent="0.25">
      <c r="A4" s="352" t="s">
        <v>28</v>
      </c>
      <c r="B4" s="352"/>
      <c r="C4" s="352"/>
      <c r="D4" s="190">
        <f>D1/D2*100</f>
        <v>2.0375290829742422E-3</v>
      </c>
      <c r="E4" s="4" t="s">
        <v>15</v>
      </c>
    </row>
    <row r="5" spans="1:15" ht="15.75" x14ac:dyDescent="0.25">
      <c r="A5" s="352" t="s">
        <v>29</v>
      </c>
      <c r="B5" s="352"/>
      <c r="C5" s="352"/>
      <c r="D5" s="190">
        <f>D1/D3*100</f>
        <v>1.2670426655728552E-4</v>
      </c>
      <c r="E5" s="4" t="s">
        <v>15</v>
      </c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10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408" t="s">
        <v>14</v>
      </c>
    </row>
    <row r="8" spans="1:15" ht="15.75" x14ac:dyDescent="0.25">
      <c r="A8" s="487"/>
      <c r="B8" s="468"/>
      <c r="C8" s="469"/>
      <c r="D8" s="109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409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17" t="s">
        <v>15</v>
      </c>
    </row>
    <row r="10" spans="1:15" x14ac:dyDescent="0.25">
      <c r="A10" s="45" t="s">
        <v>163</v>
      </c>
      <c r="B10" s="45" t="s">
        <v>35</v>
      </c>
      <c r="C10" s="45" t="s">
        <v>164</v>
      </c>
      <c r="D10" s="46"/>
      <c r="E10" s="47"/>
      <c r="F10" s="47"/>
      <c r="G10" s="47"/>
      <c r="H10" s="47">
        <v>4</v>
      </c>
      <c r="I10" s="48"/>
      <c r="J10" s="49"/>
      <c r="K10" s="498" t="s">
        <v>165</v>
      </c>
      <c r="L10" s="420"/>
      <c r="M10" s="420"/>
      <c r="N10" s="499"/>
      <c r="O10" s="99">
        <f>H10/H12</f>
        <v>1</v>
      </c>
    </row>
    <row r="11" spans="1:15" ht="6" customHeight="1" x14ac:dyDescent="0.25">
      <c r="A11" s="38"/>
      <c r="B11" s="4"/>
      <c r="C11" s="37"/>
      <c r="D11" s="6"/>
      <c r="E11" s="16"/>
      <c r="F11" s="16"/>
      <c r="G11" s="16"/>
      <c r="H11" s="115"/>
      <c r="I11" s="42"/>
      <c r="J11" s="4"/>
      <c r="K11" s="476"/>
      <c r="L11" s="484"/>
      <c r="M11" s="484"/>
      <c r="N11" s="477"/>
      <c r="O11" s="44"/>
    </row>
    <row r="12" spans="1:15" x14ac:dyDescent="0.25">
      <c r="A12" s="30" t="s">
        <v>27</v>
      </c>
      <c r="B12" s="4"/>
      <c r="C12" s="4"/>
      <c r="D12" s="4"/>
      <c r="E12" s="4"/>
      <c r="F12" s="4"/>
      <c r="G12" s="4"/>
      <c r="H12" s="116">
        <f>SUM(H10:H11)</f>
        <v>4</v>
      </c>
      <c r="I12" s="31"/>
      <c r="J12" s="4"/>
      <c r="K12" s="4"/>
      <c r="L12" s="4"/>
      <c r="M12" s="4"/>
      <c r="N12" s="4"/>
      <c r="O12" s="4"/>
    </row>
  </sheetData>
  <mergeCells count="22">
    <mergeCell ref="O7:O8"/>
    <mergeCell ref="H9:J9"/>
    <mergeCell ref="A1:C1"/>
    <mergeCell ref="A2:C2"/>
    <mergeCell ref="A3:C3"/>
    <mergeCell ref="A4:C4"/>
    <mergeCell ref="A5:C5"/>
    <mergeCell ref="A7:A8"/>
    <mergeCell ref="B7:B8"/>
    <mergeCell ref="C7:C8"/>
    <mergeCell ref="G1:I1"/>
    <mergeCell ref="J1:M1"/>
    <mergeCell ref="G2:I2"/>
    <mergeCell ref="J2:M2"/>
    <mergeCell ref="G3:I3"/>
    <mergeCell ref="J3:M3"/>
    <mergeCell ref="K10:N10"/>
    <mergeCell ref="K11:N11"/>
    <mergeCell ref="E7:F7"/>
    <mergeCell ref="G7:G8"/>
    <mergeCell ref="H7:J7"/>
    <mergeCell ref="K7:N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&amp;C&amp;"-,Fett"&amp;14Wasserversorgung 
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Layout" zoomScaleNormal="100" workbookViewId="0">
      <selection activeCell="D15" sqref="D15"/>
    </sheetView>
  </sheetViews>
  <sheetFormatPr baseColWidth="10" defaultColWidth="9.140625" defaultRowHeight="15" x14ac:dyDescent="0.25"/>
  <cols>
    <col min="1" max="1" width="28.85546875" style="2" customWidth="1"/>
    <col min="2" max="2" width="15.5703125" style="9" customWidth="1"/>
    <col min="3" max="3" width="11.7109375" style="2" customWidth="1"/>
    <col min="4" max="4" width="10.7109375" style="1" customWidth="1"/>
    <col min="5" max="5" width="8" style="2" customWidth="1"/>
    <col min="6" max="6" width="9.5703125" style="2" customWidth="1"/>
    <col min="7" max="8" width="10" style="2" customWidth="1"/>
    <col min="9" max="9" width="9.42578125" style="2" customWidth="1"/>
    <col min="10" max="10" width="12.7109375" style="2" customWidth="1"/>
    <col min="11" max="11" width="11.5703125" style="2" customWidth="1"/>
    <col min="12" max="12" width="5.85546875" style="2" customWidth="1"/>
    <col min="13" max="13" width="12.140625" style="2" hidden="1" customWidth="1"/>
    <col min="14" max="14" width="16" style="2" customWidth="1"/>
    <col min="15" max="16384" width="9.140625" style="2"/>
  </cols>
  <sheetData>
    <row r="1" spans="1:5" s="14" customFormat="1" ht="16.5" customHeight="1" x14ac:dyDescent="0.25">
      <c r="A1" s="22" t="s">
        <v>30</v>
      </c>
      <c r="B1" s="57" t="s">
        <v>13</v>
      </c>
      <c r="C1" s="393" t="s">
        <v>31</v>
      </c>
      <c r="D1" s="393"/>
    </row>
    <row r="2" spans="1:5" s="14" customFormat="1" ht="12" customHeight="1" x14ac:dyDescent="0.25">
      <c r="A2" s="22"/>
      <c r="B2" s="58" t="s">
        <v>26</v>
      </c>
      <c r="C2" s="466" t="s">
        <v>32</v>
      </c>
      <c r="D2" s="466"/>
    </row>
    <row r="3" spans="1:5" s="14" customFormat="1" ht="16.5" customHeight="1" x14ac:dyDescent="0.25">
      <c r="A3" s="66" t="s">
        <v>468</v>
      </c>
      <c r="B3" s="79">
        <f>'Inhalt-Verbrauch'!D35</f>
        <v>52260</v>
      </c>
      <c r="C3" s="82">
        <f>B3/B10</f>
        <v>0.25117778638641391</v>
      </c>
      <c r="D3" s="57" t="s">
        <v>15</v>
      </c>
    </row>
    <row r="4" spans="1:5" ht="15" customHeight="1" x14ac:dyDescent="0.25">
      <c r="A4" s="66" t="s">
        <v>469</v>
      </c>
      <c r="B4" s="80"/>
      <c r="C4" s="82">
        <f>B4/B10</f>
        <v>0</v>
      </c>
      <c r="D4" s="16" t="s">
        <v>15</v>
      </c>
    </row>
    <row r="5" spans="1:5" ht="15.75" x14ac:dyDescent="0.25">
      <c r="A5" s="350" t="s">
        <v>504</v>
      </c>
      <c r="B5" s="80"/>
      <c r="C5" s="82">
        <f>B5/B10</f>
        <v>0</v>
      </c>
      <c r="D5" s="16" t="s">
        <v>15</v>
      </c>
    </row>
    <row r="6" spans="1:5" ht="15.75" x14ac:dyDescent="0.25">
      <c r="A6" s="66" t="s">
        <v>473</v>
      </c>
      <c r="B6" s="80">
        <f>'Inhalt-Verbrauch'!D40</f>
        <v>122488</v>
      </c>
      <c r="C6" s="82">
        <f>B6/B10</f>
        <v>0.58871535971869626</v>
      </c>
      <c r="D6" s="16" t="s">
        <v>15</v>
      </c>
    </row>
    <row r="7" spans="1:5" ht="15.75" x14ac:dyDescent="0.25">
      <c r="A7" s="66" t="s">
        <v>474</v>
      </c>
      <c r="B7" s="80">
        <f>'Inhalt-Verbrauch'!D41</f>
        <v>33311.800000000003</v>
      </c>
      <c r="C7" s="82">
        <f>B7/B10</f>
        <v>0.16010685389488985</v>
      </c>
      <c r="D7" s="16" t="s">
        <v>15</v>
      </c>
    </row>
    <row r="9" spans="1:5" ht="7.5" customHeight="1" x14ac:dyDescent="0.25">
      <c r="A9" s="5"/>
      <c r="B9" s="6"/>
      <c r="C9" s="82"/>
      <c r="D9" s="16"/>
    </row>
    <row r="10" spans="1:5" ht="15.75" x14ac:dyDescent="0.25">
      <c r="A10" s="23" t="s">
        <v>27</v>
      </c>
      <c r="B10" s="81">
        <f>SUM(B3:B9)</f>
        <v>208059.8</v>
      </c>
      <c r="C10" s="4"/>
      <c r="D10" s="16"/>
    </row>
    <row r="11" spans="1:5" x14ac:dyDescent="0.25">
      <c r="B11" s="21"/>
    </row>
    <row r="14" spans="1:5" ht="15.75" x14ac:dyDescent="0.25">
      <c r="A14" s="14" t="s">
        <v>475</v>
      </c>
    </row>
    <row r="16" spans="1:5" ht="36.75" customHeight="1" x14ac:dyDescent="0.25">
      <c r="A16" s="19" t="s">
        <v>278</v>
      </c>
      <c r="B16" s="17"/>
      <c r="C16" s="14"/>
      <c r="D16" s="17"/>
      <c r="E16" s="14"/>
    </row>
    <row r="17" spans="1:5" ht="15.75" x14ac:dyDescent="0.25">
      <c r="B17" s="17"/>
      <c r="C17" s="64"/>
      <c r="D17" s="17"/>
      <c r="E17" s="14"/>
    </row>
    <row r="18" spans="1:5" ht="15.75" x14ac:dyDescent="0.25">
      <c r="D18" s="17"/>
      <c r="E18" s="14"/>
    </row>
    <row r="19" spans="1:5" x14ac:dyDescent="0.25">
      <c r="A19" s="61"/>
      <c r="B19" s="1"/>
      <c r="C19" s="61"/>
    </row>
  </sheetData>
  <mergeCells count="2">
    <mergeCell ref="C1:D1"/>
    <mergeCell ref="C2:D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&amp;C&amp;"-,Fett"&amp;14Zusammenfassung Wasserversorgung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Layout" topLeftCell="A4" zoomScaleNormal="100" workbookViewId="0">
      <selection activeCell="A3" sqref="A3:C3"/>
    </sheetView>
  </sheetViews>
  <sheetFormatPr baseColWidth="10" defaultColWidth="9.140625" defaultRowHeight="15" x14ac:dyDescent="0.25"/>
  <cols>
    <col min="1" max="1" width="22.42578125" style="2" customWidth="1"/>
    <col min="2" max="2" width="7.85546875" style="2" customWidth="1"/>
    <col min="3" max="3" width="38.140625" style="2" customWidth="1"/>
    <col min="4" max="4" width="10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505</v>
      </c>
      <c r="B1" s="352"/>
      <c r="C1" s="352"/>
      <c r="D1" s="188">
        <f>'Inhalt-Verbrauch'!D35</f>
        <v>52260</v>
      </c>
      <c r="E1" s="22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188">
        <f>'Inhalt-Verbrauch'!D42</f>
        <v>241062.8</v>
      </c>
      <c r="E2" s="22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160">
        <f>'Inhalt-Verbrauch'!D51</f>
        <v>2920185.8</v>
      </c>
      <c r="E3" s="22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189">
        <f>D1/D2*100</f>
        <v>21.678998169771528</v>
      </c>
      <c r="E4" s="4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190">
        <f>D1/D3*100</f>
        <v>1.7896121541307406</v>
      </c>
      <c r="E5" s="4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62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60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 t="s">
        <v>107</v>
      </c>
      <c r="B10" s="45" t="s">
        <v>35</v>
      </c>
      <c r="C10" s="222" t="s">
        <v>390</v>
      </c>
      <c r="D10" s="46">
        <v>32</v>
      </c>
      <c r="E10" s="47">
        <v>24</v>
      </c>
      <c r="F10" s="47">
        <v>365</v>
      </c>
      <c r="G10" s="47">
        <v>7.0999999999999994E-2</v>
      </c>
      <c r="H10" s="47"/>
      <c r="I10" s="48">
        <f>(D10*E10*F10*G10)</f>
        <v>19902.719999999998</v>
      </c>
      <c r="J10" s="49"/>
      <c r="K10" s="498"/>
      <c r="L10" s="420"/>
      <c r="M10" s="420"/>
      <c r="N10" s="499"/>
      <c r="O10" s="99">
        <f>I10/I22</f>
        <v>0.59159069183466728</v>
      </c>
    </row>
    <row r="11" spans="1:15" x14ac:dyDescent="0.25">
      <c r="A11" s="45" t="s">
        <v>108</v>
      </c>
      <c r="B11" s="4" t="s">
        <v>35</v>
      </c>
      <c r="C11" s="222" t="s">
        <v>390</v>
      </c>
      <c r="D11" s="46">
        <v>20</v>
      </c>
      <c r="E11" s="47">
        <v>24</v>
      </c>
      <c r="F11" s="47">
        <v>365</v>
      </c>
      <c r="G11" s="47">
        <v>7.0999999999999994E-2</v>
      </c>
      <c r="H11" s="16"/>
      <c r="I11" s="41">
        <f>D11*E11*F11*G11</f>
        <v>12439.199999999999</v>
      </c>
      <c r="J11" s="63"/>
      <c r="K11" s="498"/>
      <c r="L11" s="420"/>
      <c r="M11" s="420"/>
      <c r="N11" s="499"/>
      <c r="O11" s="99">
        <f>I11/I22</f>
        <v>0.36974418239666706</v>
      </c>
    </row>
    <row r="12" spans="1:15" ht="28.5" customHeight="1" x14ac:dyDescent="0.25">
      <c r="A12" s="101" t="s">
        <v>139</v>
      </c>
      <c r="B12" s="26" t="s">
        <v>35</v>
      </c>
      <c r="C12" s="222" t="s">
        <v>390</v>
      </c>
      <c r="D12" s="47"/>
      <c r="E12" s="47"/>
      <c r="F12" s="47"/>
      <c r="G12" s="47"/>
      <c r="H12" s="183">
        <v>0</v>
      </c>
      <c r="I12" s="41"/>
      <c r="J12" s="63"/>
      <c r="K12" s="513" t="s">
        <v>147</v>
      </c>
      <c r="L12" s="514"/>
      <c r="M12" s="514"/>
      <c r="N12" s="515"/>
      <c r="O12" s="43">
        <f>I12/I22</f>
        <v>0</v>
      </c>
    </row>
    <row r="13" spans="1:15" ht="28.5" customHeight="1" x14ac:dyDescent="0.25">
      <c r="A13" s="101" t="s">
        <v>146</v>
      </c>
      <c r="B13" s="26" t="s">
        <v>35</v>
      </c>
      <c r="C13" s="222" t="s">
        <v>390</v>
      </c>
      <c r="D13" s="47"/>
      <c r="E13" s="47"/>
      <c r="F13" s="47"/>
      <c r="G13" s="47"/>
      <c r="H13" s="183">
        <v>0</v>
      </c>
      <c r="I13" s="41"/>
      <c r="J13" s="63"/>
      <c r="K13" s="513" t="s">
        <v>144</v>
      </c>
      <c r="L13" s="514"/>
      <c r="M13" s="514"/>
      <c r="N13" s="515"/>
      <c r="O13" s="43">
        <f>I13/I22</f>
        <v>0</v>
      </c>
    </row>
    <row r="14" spans="1:15" ht="18" x14ac:dyDescent="0.35">
      <c r="A14" s="83" t="s">
        <v>113</v>
      </c>
      <c r="B14" s="4" t="s">
        <v>35</v>
      </c>
      <c r="C14" s="4" t="s">
        <v>110</v>
      </c>
      <c r="D14" s="46">
        <v>1</v>
      </c>
      <c r="E14" s="47">
        <v>24</v>
      </c>
      <c r="F14" s="47">
        <v>365</v>
      </c>
      <c r="G14" s="47">
        <v>0.08</v>
      </c>
      <c r="H14" s="184"/>
      <c r="I14" s="41">
        <f t="shared" ref="I14:I21" si="0">D14*E14*F14*G14</f>
        <v>700.80000000000007</v>
      </c>
      <c r="J14" s="63"/>
      <c r="K14" s="476"/>
      <c r="L14" s="484"/>
      <c r="M14" s="484"/>
      <c r="N14" s="477"/>
      <c r="O14" s="43">
        <f>I14/I22</f>
        <v>2.0830658163192513E-2</v>
      </c>
    </row>
    <row r="15" spans="1:15" ht="42.75" customHeight="1" x14ac:dyDescent="0.25">
      <c r="A15" s="26" t="s">
        <v>112</v>
      </c>
      <c r="B15" s="26" t="s">
        <v>35</v>
      </c>
      <c r="C15" s="26" t="s">
        <v>111</v>
      </c>
      <c r="D15" s="16"/>
      <c r="E15" s="16"/>
      <c r="F15" s="16"/>
      <c r="G15" s="16"/>
      <c r="H15" s="183">
        <v>0</v>
      </c>
      <c r="J15" s="16"/>
      <c r="K15" s="521" t="s">
        <v>145</v>
      </c>
      <c r="L15" s="522"/>
      <c r="M15" s="522"/>
      <c r="N15" s="523"/>
      <c r="O15" s="44">
        <f>H15/I22</f>
        <v>0</v>
      </c>
    </row>
    <row r="16" spans="1:15" ht="15.75" customHeight="1" x14ac:dyDescent="0.25">
      <c r="A16" s="39" t="s">
        <v>115</v>
      </c>
      <c r="B16" s="84" t="s">
        <v>35</v>
      </c>
      <c r="C16" s="84" t="s">
        <v>116</v>
      </c>
      <c r="D16" s="518">
        <v>1</v>
      </c>
      <c r="E16" s="518"/>
      <c r="F16" s="518"/>
      <c r="G16" s="518"/>
      <c r="H16" s="518">
        <v>0</v>
      </c>
      <c r="I16" s="518"/>
      <c r="J16" s="518"/>
      <c r="K16" s="524" t="s">
        <v>118</v>
      </c>
      <c r="L16" s="525"/>
      <c r="M16" s="525"/>
      <c r="N16" s="526"/>
      <c r="O16" s="44"/>
    </row>
    <row r="17" spans="1:15" ht="15.75" customHeight="1" x14ac:dyDescent="0.25">
      <c r="A17" s="39" t="s">
        <v>115</v>
      </c>
      <c r="B17" s="84" t="s">
        <v>35</v>
      </c>
      <c r="C17" s="84" t="s">
        <v>117</v>
      </c>
      <c r="D17" s="519"/>
      <c r="E17" s="519"/>
      <c r="F17" s="519"/>
      <c r="G17" s="519"/>
      <c r="H17" s="519"/>
      <c r="I17" s="519"/>
      <c r="J17" s="519"/>
      <c r="K17" s="527"/>
      <c r="L17" s="528"/>
      <c r="M17" s="528"/>
      <c r="N17" s="529"/>
      <c r="O17" s="44"/>
    </row>
    <row r="18" spans="1:15" x14ac:dyDescent="0.25">
      <c r="A18" s="88" t="s">
        <v>123</v>
      </c>
      <c r="B18" s="39" t="s">
        <v>35</v>
      </c>
      <c r="C18" s="39" t="s">
        <v>124</v>
      </c>
      <c r="D18" s="520"/>
      <c r="E18" s="520">
        <v>25</v>
      </c>
      <c r="F18" s="520">
        <v>366</v>
      </c>
      <c r="G18" s="520"/>
      <c r="H18" s="520"/>
      <c r="I18" s="520"/>
      <c r="J18" s="520"/>
      <c r="K18" s="530"/>
      <c r="L18" s="531"/>
      <c r="M18" s="531"/>
      <c r="N18" s="532"/>
      <c r="O18" s="44" t="e">
        <f>I17/#REF!</f>
        <v>#REF!</v>
      </c>
    </row>
    <row r="19" spans="1:15" ht="21.75" customHeight="1" x14ac:dyDescent="0.25">
      <c r="A19" s="86" t="s">
        <v>61</v>
      </c>
      <c r="B19" s="26" t="s">
        <v>35</v>
      </c>
      <c r="C19" s="95" t="s">
        <v>134</v>
      </c>
      <c r="D19" s="16">
        <v>2</v>
      </c>
      <c r="E19" s="16">
        <v>20</v>
      </c>
      <c r="F19" s="16">
        <v>60</v>
      </c>
      <c r="G19" s="16">
        <v>0.25</v>
      </c>
      <c r="H19" s="27"/>
      <c r="I19" s="42">
        <f>D19*E19*F19*G19</f>
        <v>600</v>
      </c>
      <c r="J19" s="4"/>
      <c r="K19" s="476" t="s">
        <v>125</v>
      </c>
      <c r="L19" s="484"/>
      <c r="M19" s="484"/>
      <c r="N19" s="477"/>
      <c r="O19" s="44"/>
    </row>
    <row r="20" spans="1:15" ht="30.75" customHeight="1" x14ac:dyDescent="0.25">
      <c r="A20" s="86" t="s">
        <v>119</v>
      </c>
      <c r="B20" s="26"/>
      <c r="C20" s="87" t="s">
        <v>120</v>
      </c>
      <c r="D20" s="16">
        <v>1</v>
      </c>
      <c r="E20" s="16">
        <v>4</v>
      </c>
      <c r="F20" s="16">
        <v>120</v>
      </c>
      <c r="G20" s="16">
        <v>8.1999999999999993</v>
      </c>
      <c r="H20" s="90">
        <v>0</v>
      </c>
      <c r="J20" s="4"/>
      <c r="K20" s="513" t="s">
        <v>143</v>
      </c>
      <c r="L20" s="514"/>
      <c r="M20" s="514"/>
      <c r="N20" s="515"/>
      <c r="O20" s="44"/>
    </row>
    <row r="21" spans="1:15" x14ac:dyDescent="0.25">
      <c r="A21" s="98" t="s">
        <v>135</v>
      </c>
      <c r="B21" s="4" t="s">
        <v>35</v>
      </c>
      <c r="C21" s="2" t="s">
        <v>136</v>
      </c>
      <c r="D21" s="96">
        <v>2</v>
      </c>
      <c r="E21" s="96">
        <v>1</v>
      </c>
      <c r="F21" s="96">
        <v>80</v>
      </c>
      <c r="G21" s="185">
        <v>2.4</v>
      </c>
      <c r="I21" s="41">
        <f t="shared" si="0"/>
        <v>384</v>
      </c>
      <c r="J21" s="4"/>
      <c r="K21" s="476" t="s">
        <v>69</v>
      </c>
      <c r="L21" s="484"/>
      <c r="M21" s="484"/>
      <c r="N21" s="477"/>
      <c r="O21" s="44"/>
    </row>
    <row r="22" spans="1:15" x14ac:dyDescent="0.25">
      <c r="A22" s="30" t="s">
        <v>27</v>
      </c>
      <c r="B22" s="4"/>
      <c r="C22" s="4"/>
      <c r="D22" s="4"/>
      <c r="E22" s="4"/>
      <c r="F22" s="4"/>
      <c r="G22" s="4"/>
      <c r="H22" s="4"/>
      <c r="I22" s="31">
        <f>SUM(I10:I20)+H20+H12+H15</f>
        <v>33642.720000000001</v>
      </c>
      <c r="J22" s="4"/>
      <c r="K22" s="476"/>
      <c r="L22" s="484"/>
      <c r="M22" s="484"/>
      <c r="N22" s="477"/>
      <c r="O22" s="4"/>
    </row>
    <row r="24" spans="1:15" x14ac:dyDescent="0.25">
      <c r="A24" s="506" t="s">
        <v>114</v>
      </c>
      <c r="B24" s="506"/>
      <c r="C24" s="56"/>
      <c r="D24" s="56"/>
      <c r="E24" s="56"/>
      <c r="F24" s="56"/>
      <c r="G24" s="56"/>
      <c r="H24" s="56"/>
      <c r="I24" s="56"/>
      <c r="J24" s="56"/>
    </row>
    <row r="25" spans="1:15" x14ac:dyDescent="0.25">
      <c r="A25" s="479" t="s">
        <v>122</v>
      </c>
      <c r="B25" s="479"/>
      <c r="C25" s="479"/>
      <c r="D25" s="479"/>
      <c r="E25" s="479"/>
      <c r="F25" s="479"/>
      <c r="G25" s="479"/>
      <c r="H25" s="479"/>
      <c r="I25" s="479"/>
      <c r="J25" s="479"/>
    </row>
    <row r="26" spans="1:15" x14ac:dyDescent="0.25">
      <c r="A26" s="479" t="s">
        <v>121</v>
      </c>
      <c r="B26" s="479"/>
      <c r="C26" s="479"/>
      <c r="D26" s="479"/>
      <c r="E26" s="479"/>
      <c r="F26" s="479"/>
      <c r="G26" s="479"/>
      <c r="H26" s="479"/>
      <c r="I26" s="479"/>
      <c r="J26" s="479"/>
    </row>
    <row r="27" spans="1:15" x14ac:dyDescent="0.25">
      <c r="A27" s="479" t="s">
        <v>131</v>
      </c>
      <c r="B27" s="479"/>
      <c r="C27" s="479"/>
      <c r="D27" s="479"/>
      <c r="E27" s="479"/>
      <c r="F27" s="479"/>
      <c r="G27" s="479"/>
      <c r="H27" s="479"/>
      <c r="I27" s="479"/>
      <c r="J27" s="479"/>
    </row>
    <row r="28" spans="1:15" x14ac:dyDescent="0.25">
      <c r="A28" s="479" t="s">
        <v>128</v>
      </c>
      <c r="B28" s="479"/>
      <c r="C28" s="479"/>
      <c r="D28" s="479"/>
      <c r="E28" s="479"/>
      <c r="F28" s="479"/>
      <c r="G28" s="479"/>
      <c r="H28" s="479"/>
      <c r="I28" s="479"/>
      <c r="J28" s="479"/>
    </row>
    <row r="29" spans="1:15" x14ac:dyDescent="0.25">
      <c r="A29" s="479" t="s">
        <v>130</v>
      </c>
      <c r="B29" s="479"/>
      <c r="C29" s="479"/>
      <c r="D29" s="479"/>
      <c r="E29" s="479"/>
      <c r="F29" s="479"/>
      <c r="G29" s="479"/>
      <c r="H29" s="479"/>
      <c r="I29" s="479"/>
      <c r="J29" s="479"/>
    </row>
    <row r="30" spans="1:15" x14ac:dyDescent="0.25">
      <c r="A30" s="479" t="s">
        <v>129</v>
      </c>
      <c r="B30" s="479"/>
      <c r="C30" s="479"/>
      <c r="D30" s="479"/>
      <c r="E30" s="479"/>
      <c r="F30" s="479"/>
      <c r="G30" s="479"/>
      <c r="H30" s="479"/>
      <c r="I30" s="479"/>
      <c r="J30" s="56"/>
    </row>
    <row r="31" spans="1:15" x14ac:dyDescent="0.25">
      <c r="A31" s="449"/>
      <c r="B31" s="449"/>
      <c r="C31" s="449"/>
      <c r="D31" s="449"/>
      <c r="E31" s="449"/>
      <c r="F31" s="449"/>
      <c r="G31" s="449"/>
      <c r="H31" s="449"/>
      <c r="I31" s="449"/>
      <c r="J31" s="56"/>
    </row>
    <row r="32" spans="1:15" x14ac:dyDescent="0.25">
      <c r="A32" s="506" t="s">
        <v>140</v>
      </c>
      <c r="B32" s="506"/>
      <c r="C32" s="506"/>
      <c r="D32" s="506"/>
      <c r="E32" s="506"/>
      <c r="F32" s="506"/>
      <c r="G32" s="506"/>
      <c r="H32" s="506"/>
      <c r="I32" s="506"/>
      <c r="J32" s="506"/>
    </row>
    <row r="33" spans="1:10" x14ac:dyDescent="0.25">
      <c r="A33" s="479" t="s">
        <v>141</v>
      </c>
      <c r="B33" s="479"/>
      <c r="C33" s="479"/>
      <c r="D33" s="479"/>
      <c r="E33" s="479"/>
      <c r="F33" s="479"/>
      <c r="G33" s="479"/>
      <c r="H33" s="479"/>
      <c r="I33" s="479"/>
      <c r="J33" s="479"/>
    </row>
    <row r="34" spans="1:10" x14ac:dyDescent="0.25">
      <c r="A34" s="479" t="s">
        <v>142</v>
      </c>
      <c r="B34" s="479"/>
      <c r="C34" s="479"/>
      <c r="D34" s="479"/>
      <c r="E34" s="479"/>
      <c r="F34" s="479"/>
      <c r="G34" s="479"/>
      <c r="H34" s="479"/>
      <c r="I34" s="479"/>
      <c r="J34" s="56"/>
    </row>
    <row r="35" spans="1:10" x14ac:dyDescent="0.25">
      <c r="A35" s="449"/>
      <c r="B35" s="449"/>
      <c r="C35" s="449"/>
      <c r="D35" s="449"/>
      <c r="E35" s="449"/>
      <c r="F35" s="449"/>
      <c r="G35" s="449"/>
      <c r="H35" s="449"/>
      <c r="I35" s="449"/>
      <c r="J35" s="56"/>
    </row>
    <row r="36" spans="1:10" x14ac:dyDescent="0.25">
      <c r="A36" s="506" t="s">
        <v>148</v>
      </c>
      <c r="B36" s="506"/>
      <c r="C36" s="506"/>
      <c r="D36" s="506"/>
      <c r="E36" s="506"/>
      <c r="F36" s="506"/>
      <c r="G36" s="506"/>
      <c r="H36" s="506"/>
      <c r="I36" s="506"/>
      <c r="J36" s="506"/>
    </row>
    <row r="37" spans="1:10" x14ac:dyDescent="0.25">
      <c r="A37" s="479" t="s">
        <v>149</v>
      </c>
      <c r="B37" s="479"/>
      <c r="C37" s="479"/>
      <c r="D37" s="479"/>
      <c r="E37" s="479"/>
      <c r="F37" s="479"/>
      <c r="G37" s="479"/>
      <c r="H37" s="479"/>
      <c r="I37" s="479"/>
      <c r="J37" s="479"/>
    </row>
    <row r="38" spans="1:10" x14ac:dyDescent="0.25">
      <c r="A38" s="479" t="s">
        <v>142</v>
      </c>
      <c r="B38" s="479"/>
      <c r="C38" s="479"/>
      <c r="D38" s="479"/>
      <c r="E38" s="479"/>
      <c r="F38" s="479"/>
      <c r="G38" s="479"/>
      <c r="H38" s="479"/>
      <c r="I38" s="479"/>
      <c r="J38" s="56"/>
    </row>
    <row r="39" spans="1:10" x14ac:dyDescent="0.25">
      <c r="A39" s="449"/>
      <c r="B39" s="449"/>
      <c r="C39" s="449"/>
      <c r="D39" s="449"/>
      <c r="E39" s="449"/>
      <c r="F39" s="449"/>
      <c r="G39" s="449"/>
      <c r="H39" s="449"/>
      <c r="I39" s="449"/>
      <c r="J39" s="56"/>
    </row>
    <row r="40" spans="1:10" x14ac:dyDescent="0.25">
      <c r="A40" s="506" t="s">
        <v>119</v>
      </c>
      <c r="B40" s="506"/>
      <c r="C40" s="506"/>
      <c r="D40" s="506"/>
      <c r="E40" s="506"/>
      <c r="F40" s="506"/>
      <c r="G40" s="506"/>
      <c r="H40" s="506"/>
      <c r="I40" s="506"/>
      <c r="J40" s="506"/>
    </row>
    <row r="41" spans="1:10" x14ac:dyDescent="0.25">
      <c r="A41" s="479" t="s">
        <v>142</v>
      </c>
      <c r="B41" s="479"/>
      <c r="C41" s="479"/>
      <c r="D41" s="479"/>
      <c r="E41" s="479"/>
      <c r="F41" s="479"/>
      <c r="G41" s="479"/>
      <c r="H41" s="479"/>
      <c r="I41" s="479"/>
      <c r="J41" s="479"/>
    </row>
    <row r="42" spans="1:10" x14ac:dyDescent="0.25">
      <c r="A42" s="449"/>
      <c r="B42" s="449"/>
      <c r="C42" s="449"/>
      <c r="D42" s="449"/>
      <c r="E42" s="449"/>
      <c r="F42" s="449"/>
      <c r="G42" s="449"/>
      <c r="H42" s="449"/>
      <c r="I42" s="449"/>
      <c r="J42" s="56"/>
    </row>
    <row r="43" spans="1:10" ht="18" x14ac:dyDescent="0.25">
      <c r="A43" s="506" t="s">
        <v>126</v>
      </c>
      <c r="B43" s="506"/>
      <c r="C43" s="506"/>
      <c r="D43" s="506"/>
      <c r="E43" s="506"/>
      <c r="F43" s="506"/>
      <c r="G43" s="506"/>
      <c r="H43" s="506"/>
      <c r="I43" s="506"/>
      <c r="J43" s="506"/>
    </row>
    <row r="44" spans="1:10" ht="18" x14ac:dyDescent="0.25">
      <c r="A44" s="479" t="s">
        <v>127</v>
      </c>
      <c r="B44" s="479"/>
      <c r="C44" s="479"/>
      <c r="D44" s="479"/>
      <c r="E44" s="479"/>
      <c r="F44" s="479"/>
      <c r="G44" s="479"/>
      <c r="H44" s="479"/>
      <c r="I44" s="479"/>
      <c r="J44" s="479"/>
    </row>
    <row r="45" spans="1:10" x14ac:dyDescent="0.25">
      <c r="A45" s="479" t="s">
        <v>150</v>
      </c>
      <c r="B45" s="479"/>
      <c r="C45" s="479"/>
      <c r="D45" s="479"/>
      <c r="E45" s="479"/>
      <c r="F45" s="479"/>
      <c r="G45" s="479"/>
      <c r="H45" s="479"/>
      <c r="I45" s="479"/>
      <c r="J45" s="56"/>
    </row>
    <row r="46" spans="1:10" x14ac:dyDescent="0.25">
      <c r="A46" s="449"/>
      <c r="B46" s="449"/>
      <c r="C46" s="449"/>
      <c r="D46" s="449"/>
      <c r="E46" s="449"/>
      <c r="F46" s="449"/>
      <c r="G46" s="449"/>
      <c r="H46" s="449"/>
      <c r="I46" s="449"/>
      <c r="J46" s="56"/>
    </row>
    <row r="47" spans="1:10" x14ac:dyDescent="0.25">
      <c r="A47" s="506" t="s">
        <v>132</v>
      </c>
      <c r="B47" s="506"/>
      <c r="C47" s="506"/>
      <c r="D47" s="506"/>
      <c r="E47" s="506"/>
      <c r="F47" s="506"/>
      <c r="G47" s="506"/>
      <c r="H47" s="506"/>
      <c r="I47" s="506"/>
      <c r="J47" s="506"/>
    </row>
    <row r="48" spans="1:10" x14ac:dyDescent="0.25">
      <c r="A48" s="479" t="s">
        <v>133</v>
      </c>
      <c r="B48" s="479"/>
      <c r="C48" s="479"/>
      <c r="D48" s="479"/>
      <c r="E48" s="479"/>
      <c r="F48" s="479"/>
      <c r="G48" s="479"/>
      <c r="H48" s="479"/>
      <c r="I48" s="479"/>
      <c r="J48" s="479"/>
    </row>
  </sheetData>
  <mergeCells count="67">
    <mergeCell ref="G1:I1"/>
    <mergeCell ref="G2:I2"/>
    <mergeCell ref="G3:I3"/>
    <mergeCell ref="G4:I4"/>
    <mergeCell ref="K16:N18"/>
    <mergeCell ref="K10:N10"/>
    <mergeCell ref="K11:N11"/>
    <mergeCell ref="K14:N14"/>
    <mergeCell ref="J1:N1"/>
    <mergeCell ref="J2:N2"/>
    <mergeCell ref="J3:N3"/>
    <mergeCell ref="J4:N4"/>
    <mergeCell ref="J5:N5"/>
    <mergeCell ref="G7:G8"/>
    <mergeCell ref="H7:J7"/>
    <mergeCell ref="K7:N9"/>
    <mergeCell ref="K22:N22"/>
    <mergeCell ref="A27:J27"/>
    <mergeCell ref="I16:I18"/>
    <mergeCell ref="J16:J18"/>
    <mergeCell ref="G5:I5"/>
    <mergeCell ref="K20:N20"/>
    <mergeCell ref="K21:N21"/>
    <mergeCell ref="K19:N19"/>
    <mergeCell ref="A24:B24"/>
    <mergeCell ref="D16:D18"/>
    <mergeCell ref="E16:E18"/>
    <mergeCell ref="F16:F18"/>
    <mergeCell ref="G16:G18"/>
    <mergeCell ref="H16:H18"/>
    <mergeCell ref="K15:N15"/>
    <mergeCell ref="E7:F7"/>
    <mergeCell ref="A47:J47"/>
    <mergeCell ref="A40:J40"/>
    <mergeCell ref="A36:J36"/>
    <mergeCell ref="A41:J41"/>
    <mergeCell ref="A35:I35"/>
    <mergeCell ref="A37:J37"/>
    <mergeCell ref="A38:I38"/>
    <mergeCell ref="A48:J48"/>
    <mergeCell ref="A45:I45"/>
    <mergeCell ref="A46:I46"/>
    <mergeCell ref="A25:J25"/>
    <mergeCell ref="A26:J26"/>
    <mergeCell ref="A30:I30"/>
    <mergeCell ref="A43:J43"/>
    <mergeCell ref="A44:J44"/>
    <mergeCell ref="A42:I42"/>
    <mergeCell ref="A28:J28"/>
    <mergeCell ref="A29:J29"/>
    <mergeCell ref="A31:I31"/>
    <mergeCell ref="A32:J32"/>
    <mergeCell ref="A33:J33"/>
    <mergeCell ref="A34:I34"/>
    <mergeCell ref="A39:I39"/>
    <mergeCell ref="K12:N12"/>
    <mergeCell ref="K13:N13"/>
    <mergeCell ref="O7:O8"/>
    <mergeCell ref="H9:J9"/>
    <mergeCell ref="A7:A8"/>
    <mergeCell ref="B7:B8"/>
    <mergeCell ref="C7:C8"/>
    <mergeCell ref="A1:C1"/>
    <mergeCell ref="A2:C2"/>
    <mergeCell ref="A3:C3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&amp;C&amp;"-,Fett"&amp;14Parkhäuser 
Parkhaus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2"/>
  <sheetViews>
    <sheetView view="pageLayout" zoomScale="70" zoomScaleNormal="70" zoomScaleSheetLayoutView="80" zoomScalePageLayoutView="70" workbookViewId="0">
      <selection activeCell="C39" sqref="C39"/>
    </sheetView>
  </sheetViews>
  <sheetFormatPr baseColWidth="10" defaultColWidth="9.140625" defaultRowHeight="15" x14ac:dyDescent="0.25"/>
  <cols>
    <col min="1" max="1" width="19.140625" style="322" customWidth="1"/>
    <col min="2" max="2" width="12.42578125" style="322" customWidth="1"/>
    <col min="3" max="3" width="33.28515625" style="322" customWidth="1"/>
    <col min="4" max="4" width="13.85546875" style="322" customWidth="1"/>
    <col min="5" max="5" width="14.5703125" style="322" customWidth="1"/>
    <col min="6" max="6" width="16.5703125" style="322" customWidth="1"/>
    <col min="7" max="7" width="15.5703125" style="322" customWidth="1"/>
    <col min="8" max="8" width="6.140625" style="322" customWidth="1"/>
    <col min="9" max="9" width="9.42578125" style="322" customWidth="1"/>
    <col min="10" max="10" width="5.85546875" style="322" hidden="1" customWidth="1"/>
    <col min="11" max="11" width="2.85546875" style="322" hidden="1" customWidth="1"/>
    <col min="12" max="12" width="11.85546875" style="322" customWidth="1"/>
    <col min="13" max="13" width="25.85546875" style="322" customWidth="1"/>
    <col min="14" max="14" width="13.28515625" style="322" customWidth="1"/>
    <col min="15" max="15" width="14.7109375" style="322" customWidth="1"/>
    <col min="16" max="16" width="7.85546875" style="322" customWidth="1"/>
    <col min="17" max="17" width="15.85546875" style="322" customWidth="1"/>
    <col min="18" max="16384" width="9.140625" style="322"/>
  </cols>
  <sheetData>
    <row r="1" spans="1:17" ht="30" customHeight="1" x14ac:dyDescent="0.3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3" spans="1:17" s="207" customFormat="1" ht="16.5" customHeight="1" x14ac:dyDescent="0.25">
      <c r="A3" s="359" t="s">
        <v>254</v>
      </c>
      <c r="B3" s="359"/>
      <c r="C3" s="359"/>
      <c r="D3" s="108">
        <f>'Inhalt-Verbrauch'!E4</f>
        <v>226820</v>
      </c>
      <c r="E3" s="209" t="s">
        <v>26</v>
      </c>
      <c r="G3" s="352" t="s">
        <v>266</v>
      </c>
      <c r="H3" s="352"/>
      <c r="I3" s="352"/>
      <c r="J3" s="209"/>
      <c r="K3" s="209"/>
      <c r="L3" s="352" t="s">
        <v>432</v>
      </c>
      <c r="M3" s="352"/>
      <c r="N3" s="322"/>
      <c r="O3" s="322"/>
    </row>
    <row r="4" spans="1:17" s="207" customFormat="1" ht="16.5" customHeight="1" x14ac:dyDescent="0.25">
      <c r="A4" s="352" t="s">
        <v>475</v>
      </c>
      <c r="B4" s="352"/>
      <c r="C4" s="352"/>
      <c r="D4" s="108">
        <f>'Inhalt-Verbrauch'!E51</f>
        <v>37391211.842900001</v>
      </c>
      <c r="E4" s="209" t="s">
        <v>26</v>
      </c>
      <c r="G4" s="352" t="s">
        <v>433</v>
      </c>
      <c r="H4" s="352"/>
      <c r="I4" s="352"/>
      <c r="J4" s="209"/>
      <c r="K4" s="209"/>
      <c r="L4" s="352">
        <v>500</v>
      </c>
      <c r="M4" s="352"/>
      <c r="N4" s="322"/>
      <c r="O4" s="322"/>
    </row>
    <row r="5" spans="1:17" ht="15.75" x14ac:dyDescent="0.25">
      <c r="A5" s="352" t="s">
        <v>29</v>
      </c>
      <c r="B5" s="352"/>
      <c r="C5" s="352"/>
      <c r="D5" s="293">
        <f>D3/D4*100</f>
        <v>0.60661312864902373</v>
      </c>
      <c r="E5" s="204" t="s">
        <v>15</v>
      </c>
      <c r="G5" s="352" t="s">
        <v>269</v>
      </c>
      <c r="H5" s="352"/>
      <c r="I5" s="352"/>
      <c r="J5" s="209"/>
      <c r="K5" s="209"/>
      <c r="L5" s="352"/>
      <c r="M5" s="352"/>
    </row>
    <row r="6" spans="1:17" ht="15.75" x14ac:dyDescent="0.25">
      <c r="A6" s="318"/>
      <c r="B6" s="318"/>
      <c r="C6" s="318"/>
      <c r="G6" s="352" t="s">
        <v>269</v>
      </c>
      <c r="H6" s="352"/>
      <c r="I6" s="352"/>
      <c r="J6" s="209"/>
      <c r="K6" s="209"/>
      <c r="L6" s="352"/>
      <c r="M6" s="352"/>
    </row>
    <row r="7" spans="1:17" ht="15.75" thickBot="1" x14ac:dyDescent="0.3">
      <c r="M7" s="288"/>
    </row>
    <row r="8" spans="1:17" ht="15.75" customHeight="1" x14ac:dyDescent="0.25">
      <c r="A8" s="365" t="s">
        <v>16</v>
      </c>
      <c r="B8" s="368" t="s">
        <v>12</v>
      </c>
      <c r="C8" s="371" t="s">
        <v>428</v>
      </c>
      <c r="D8" s="374" t="s">
        <v>40</v>
      </c>
      <c r="E8" s="377" t="s">
        <v>18</v>
      </c>
      <c r="F8" s="363" t="s">
        <v>241</v>
      </c>
      <c r="G8" s="379" t="s">
        <v>25</v>
      </c>
      <c r="H8" s="380"/>
      <c r="I8" s="380"/>
      <c r="J8" s="380"/>
      <c r="K8" s="380"/>
      <c r="L8" s="332"/>
      <c r="M8" s="316"/>
      <c r="N8" s="316"/>
    </row>
    <row r="9" spans="1:17" ht="15.75" customHeight="1" x14ac:dyDescent="0.25">
      <c r="A9" s="366"/>
      <c r="B9" s="369"/>
      <c r="C9" s="372"/>
      <c r="D9" s="375"/>
      <c r="E9" s="378"/>
      <c r="F9" s="364"/>
      <c r="G9" s="381"/>
      <c r="H9" s="382"/>
      <c r="I9" s="382"/>
      <c r="J9" s="382"/>
      <c r="K9" s="382"/>
      <c r="L9" s="332"/>
      <c r="M9" s="316"/>
      <c r="N9" s="316"/>
    </row>
    <row r="10" spans="1:17" ht="15" customHeight="1" thickBot="1" x14ac:dyDescent="0.3">
      <c r="A10" s="367"/>
      <c r="B10" s="370"/>
      <c r="C10" s="373"/>
      <c r="D10" s="376"/>
      <c r="E10" s="220" t="s">
        <v>23</v>
      </c>
      <c r="F10" s="331" t="s">
        <v>24</v>
      </c>
      <c r="G10" s="383"/>
      <c r="H10" s="384"/>
      <c r="I10" s="384"/>
      <c r="J10" s="384"/>
      <c r="K10" s="384"/>
      <c r="L10" s="332"/>
      <c r="M10" s="316"/>
      <c r="N10" s="316"/>
    </row>
    <row r="11" spans="1:17" ht="27.75" customHeight="1" x14ac:dyDescent="0.25">
      <c r="A11" s="168" t="s">
        <v>262</v>
      </c>
      <c r="B11" s="161" t="s">
        <v>11</v>
      </c>
      <c r="C11" s="26" t="s">
        <v>434</v>
      </c>
      <c r="D11" s="310">
        <v>1</v>
      </c>
      <c r="E11" s="310">
        <v>200</v>
      </c>
      <c r="F11" s="188" t="s">
        <v>435</v>
      </c>
      <c r="G11" s="354" t="s">
        <v>436</v>
      </c>
      <c r="H11" s="355"/>
      <c r="I11" s="355"/>
      <c r="J11" s="355"/>
      <c r="K11" s="355"/>
      <c r="L11" s="332"/>
      <c r="M11" s="166"/>
      <c r="N11" s="166"/>
    </row>
    <row r="12" spans="1:17" ht="19.5" customHeight="1" thickBot="1" x14ac:dyDescent="0.3">
      <c r="A12" s="170" t="s">
        <v>27</v>
      </c>
      <c r="B12" s="162"/>
      <c r="C12" s="163"/>
      <c r="D12" s="158"/>
      <c r="E12" s="158"/>
      <c r="F12" s="321">
        <f>SUM(F11:H11)</f>
        <v>0</v>
      </c>
      <c r="G12" s="356"/>
      <c r="H12" s="357"/>
      <c r="I12" s="357"/>
      <c r="J12" s="357"/>
      <c r="K12" s="357"/>
      <c r="L12" s="332"/>
      <c r="M12" s="167"/>
      <c r="N12" s="221"/>
    </row>
    <row r="13" spans="1:17" ht="15.75" customHeight="1" x14ac:dyDescent="0.25">
      <c r="A13" s="229"/>
      <c r="B13" s="229"/>
      <c r="C13" s="229"/>
      <c r="D13" s="320"/>
      <c r="E13" s="320"/>
      <c r="F13" s="155"/>
      <c r="G13" s="156"/>
      <c r="H13" s="156"/>
      <c r="J13" s="221"/>
      <c r="K13" s="221"/>
      <c r="N13" s="221"/>
    </row>
    <row r="14" spans="1:17" ht="15.75" customHeight="1" x14ac:dyDescent="0.25">
      <c r="A14" s="229"/>
      <c r="B14" s="229"/>
      <c r="C14" s="229"/>
      <c r="D14" s="320"/>
      <c r="E14" s="320"/>
      <c r="F14" s="155"/>
      <c r="G14" s="156"/>
      <c r="H14" s="156"/>
      <c r="J14" s="221"/>
      <c r="K14" s="221"/>
      <c r="N14" s="221"/>
    </row>
    <row r="15" spans="1:17" ht="15.75" x14ac:dyDescent="0.25">
      <c r="A15" s="360" t="s">
        <v>261</v>
      </c>
      <c r="B15" s="361"/>
      <c r="C15" s="362"/>
      <c r="D15" s="108">
        <f>'Inhalt-Verbrauch'!D4</f>
        <v>38720.300000000003</v>
      </c>
      <c r="E15" s="209" t="s">
        <v>26</v>
      </c>
      <c r="G15" s="352" t="s">
        <v>266</v>
      </c>
      <c r="H15" s="352"/>
      <c r="I15" s="352"/>
      <c r="J15" s="352"/>
      <c r="K15" s="352"/>
      <c r="L15" s="352" t="s">
        <v>437</v>
      </c>
      <c r="M15" s="352"/>
      <c r="N15" s="221"/>
      <c r="P15" s="299"/>
      <c r="Q15" s="295"/>
    </row>
    <row r="16" spans="1:17" s="207" customFormat="1" ht="16.5" customHeight="1" x14ac:dyDescent="0.25">
      <c r="A16" s="385" t="s">
        <v>475</v>
      </c>
      <c r="B16" s="386"/>
      <c r="C16" s="387"/>
      <c r="D16" s="108">
        <f>'Inhalt-Verbrauch'!D51</f>
        <v>2920185.8</v>
      </c>
      <c r="E16" s="209" t="s">
        <v>26</v>
      </c>
      <c r="G16" s="352" t="s">
        <v>265</v>
      </c>
      <c r="H16" s="352">
        <v>600</v>
      </c>
      <c r="I16" s="352"/>
      <c r="J16" s="352"/>
      <c r="K16" s="352"/>
      <c r="L16" s="353">
        <v>500</v>
      </c>
      <c r="M16" s="353"/>
      <c r="N16" s="221"/>
    </row>
    <row r="17" spans="1:18" s="207" customFormat="1" ht="16.5" customHeight="1" x14ac:dyDescent="0.25">
      <c r="A17" s="385" t="s">
        <v>29</v>
      </c>
      <c r="B17" s="386"/>
      <c r="C17" s="387"/>
      <c r="D17" s="293">
        <f>D15/D16*100</f>
        <v>1.3259533006427195</v>
      </c>
      <c r="E17" s="293" t="s">
        <v>15</v>
      </c>
      <c r="G17" s="352" t="s">
        <v>268</v>
      </c>
      <c r="H17" s="352"/>
      <c r="I17" s="352"/>
      <c r="J17" s="352"/>
      <c r="K17" s="352"/>
      <c r="L17" s="353"/>
      <c r="M17" s="353"/>
      <c r="N17" s="221"/>
    </row>
    <row r="18" spans="1:18" ht="15.75" x14ac:dyDescent="0.25">
      <c r="G18" s="352" t="s">
        <v>269</v>
      </c>
      <c r="H18" s="352"/>
      <c r="I18" s="352"/>
      <c r="J18" s="352"/>
      <c r="K18" s="352"/>
      <c r="L18" s="353">
        <f>D15/L16</f>
        <v>77.440600000000003</v>
      </c>
      <c r="M18" s="353"/>
      <c r="N18" s="221"/>
    </row>
    <row r="19" spans="1:18" ht="16.5" thickBot="1" x14ac:dyDescent="0.3">
      <c r="A19" s="318"/>
      <c r="B19" s="318"/>
      <c r="C19" s="318"/>
    </row>
    <row r="20" spans="1:18" ht="15.75" customHeight="1" x14ac:dyDescent="0.25">
      <c r="A20" s="390" t="s">
        <v>16</v>
      </c>
      <c r="B20" s="392" t="s">
        <v>12</v>
      </c>
      <c r="C20" s="377" t="s">
        <v>428</v>
      </c>
      <c r="D20" s="377" t="s">
        <v>40</v>
      </c>
      <c r="E20" s="377" t="s">
        <v>242</v>
      </c>
      <c r="F20" s="377"/>
      <c r="G20" s="377" t="s">
        <v>18</v>
      </c>
      <c r="H20" s="363" t="s">
        <v>22</v>
      </c>
      <c r="I20" s="380"/>
      <c r="J20" s="380"/>
      <c r="K20" s="407"/>
      <c r="L20" s="302" t="s">
        <v>13</v>
      </c>
      <c r="M20" s="408" t="s">
        <v>25</v>
      </c>
      <c r="N20" s="388" t="s">
        <v>14</v>
      </c>
      <c r="P20" s="228"/>
      <c r="Q20" s="228"/>
    </row>
    <row r="21" spans="1:18" ht="21.75" customHeight="1" x14ac:dyDescent="0.25">
      <c r="A21" s="391"/>
      <c r="B21" s="393"/>
      <c r="C21" s="378"/>
      <c r="D21" s="378"/>
      <c r="E21" s="8" t="s">
        <v>325</v>
      </c>
      <c r="F21" s="227" t="s">
        <v>244</v>
      </c>
      <c r="G21" s="378"/>
      <c r="H21" s="236" t="s">
        <v>324</v>
      </c>
      <c r="I21" s="236" t="s">
        <v>323</v>
      </c>
      <c r="J21" s="236"/>
      <c r="K21" s="236" t="s">
        <v>323</v>
      </c>
      <c r="L21" s="309" t="s">
        <v>21</v>
      </c>
      <c r="M21" s="409"/>
      <c r="N21" s="389"/>
      <c r="P21" s="316"/>
      <c r="Q21" s="316"/>
    </row>
    <row r="22" spans="1:18" ht="15" customHeight="1" thickBot="1" x14ac:dyDescent="0.3">
      <c r="A22" s="217"/>
      <c r="B22" s="218"/>
      <c r="C22" s="218"/>
      <c r="D22" s="219"/>
      <c r="E22" s="220"/>
      <c r="F22" s="220"/>
      <c r="G22" s="220" t="s">
        <v>23</v>
      </c>
      <c r="H22" s="220"/>
      <c r="I22" s="220"/>
      <c r="J22" s="220"/>
      <c r="K22" s="220"/>
      <c r="L22" s="220" t="s">
        <v>26</v>
      </c>
      <c r="M22" s="410"/>
      <c r="N22" s="226" t="s">
        <v>15</v>
      </c>
      <c r="Q22" s="229"/>
      <c r="R22" s="229"/>
    </row>
    <row r="23" spans="1:18" ht="15" customHeight="1" x14ac:dyDescent="0.25">
      <c r="A23" s="102" t="s">
        <v>41</v>
      </c>
      <c r="B23" s="333" t="s">
        <v>35</v>
      </c>
      <c r="C23" s="334" t="s">
        <v>438</v>
      </c>
      <c r="D23" s="335">
        <v>124</v>
      </c>
      <c r="E23" s="336"/>
      <c r="F23" s="337" t="s">
        <v>292</v>
      </c>
      <c r="G23" s="337">
        <v>7.0999999999999994E-2</v>
      </c>
      <c r="H23" s="337">
        <v>8</v>
      </c>
      <c r="I23" s="39">
        <v>190</v>
      </c>
      <c r="J23" s="39"/>
      <c r="K23" s="39">
        <v>135</v>
      </c>
      <c r="L23" s="338">
        <f>D23*G23*H23*I23</f>
        <v>13382.079999999998</v>
      </c>
      <c r="M23" s="404" t="s">
        <v>403</v>
      </c>
      <c r="N23" s="296">
        <f>L23/D15*100</f>
        <v>34.560889249308495</v>
      </c>
      <c r="P23" s="166"/>
    </row>
    <row r="24" spans="1:18" ht="15.75" x14ac:dyDescent="0.25">
      <c r="A24" s="216"/>
      <c r="B24" s="141"/>
      <c r="C24" s="172"/>
      <c r="D24" s="311"/>
      <c r="E24" s="300"/>
      <c r="F24" s="176"/>
      <c r="G24" s="176"/>
      <c r="H24" s="175"/>
      <c r="I24" s="83"/>
      <c r="J24" s="83"/>
      <c r="K24" s="83"/>
      <c r="L24" s="301"/>
      <c r="M24" s="405"/>
      <c r="N24" s="296"/>
      <c r="O24" s="166"/>
      <c r="P24" s="166"/>
    </row>
    <row r="25" spans="1:18" x14ac:dyDescent="0.25">
      <c r="A25" s="204"/>
      <c r="B25" s="141"/>
      <c r="C25" s="172"/>
      <c r="D25" s="311"/>
      <c r="E25" s="176"/>
      <c r="F25" s="176"/>
      <c r="G25" s="176"/>
      <c r="H25" s="175"/>
      <c r="I25" s="83"/>
      <c r="J25" s="83"/>
      <c r="K25" s="83"/>
      <c r="L25" s="301"/>
      <c r="M25" s="405"/>
      <c r="N25" s="296"/>
      <c r="O25" s="166"/>
      <c r="P25" s="166"/>
    </row>
    <row r="26" spans="1:18" x14ac:dyDescent="0.25">
      <c r="A26" s="204"/>
      <c r="B26" s="141"/>
      <c r="C26" s="172"/>
      <c r="D26" s="311"/>
      <c r="E26" s="176"/>
      <c r="F26" s="176"/>
      <c r="G26" s="176"/>
      <c r="H26" s="175"/>
      <c r="I26" s="83"/>
      <c r="J26" s="83"/>
      <c r="K26" s="83"/>
      <c r="L26" s="301"/>
      <c r="M26" s="405"/>
      <c r="N26" s="296"/>
      <c r="O26" s="166"/>
      <c r="P26" s="166"/>
    </row>
    <row r="27" spans="1:18" x14ac:dyDescent="0.25">
      <c r="A27" s="204"/>
      <c r="B27" s="141"/>
      <c r="C27" s="172"/>
      <c r="D27" s="311"/>
      <c r="E27" s="176"/>
      <c r="F27" s="176"/>
      <c r="G27" s="176"/>
      <c r="H27" s="175"/>
      <c r="I27" s="83"/>
      <c r="J27" s="83"/>
      <c r="K27" s="83"/>
      <c r="L27" s="301"/>
      <c r="M27" s="406"/>
      <c r="N27" s="296"/>
      <c r="O27" s="166"/>
      <c r="P27" s="166"/>
    </row>
    <row r="28" spans="1:18" x14ac:dyDescent="0.25">
      <c r="A28" s="204"/>
      <c r="B28" s="141"/>
      <c r="C28" s="172"/>
      <c r="D28" s="394" t="s">
        <v>404</v>
      </c>
      <c r="E28" s="395"/>
      <c r="F28" s="395"/>
      <c r="G28" s="395"/>
      <c r="H28" s="395"/>
      <c r="I28" s="395"/>
      <c r="J28" s="395"/>
      <c r="K28" s="396"/>
      <c r="L28" s="400"/>
      <c r="M28" s="112"/>
      <c r="N28" s="402"/>
      <c r="O28" s="166"/>
      <c r="P28" s="166"/>
    </row>
    <row r="29" spans="1:18" x14ac:dyDescent="0.25">
      <c r="A29" s="204"/>
      <c r="B29" s="141"/>
      <c r="C29" s="172"/>
      <c r="D29" s="397"/>
      <c r="E29" s="398"/>
      <c r="F29" s="398"/>
      <c r="G29" s="398"/>
      <c r="H29" s="398"/>
      <c r="I29" s="398"/>
      <c r="J29" s="398"/>
      <c r="K29" s="399"/>
      <c r="L29" s="401"/>
      <c r="M29" s="112"/>
      <c r="N29" s="403"/>
      <c r="O29" s="166"/>
      <c r="P29" s="166"/>
    </row>
    <row r="30" spans="1:18" ht="15.75" thickBot="1" x14ac:dyDescent="0.3">
      <c r="A30" s="210" t="s">
        <v>27</v>
      </c>
      <c r="B30" s="141"/>
      <c r="C30" s="172"/>
      <c r="D30" s="312"/>
      <c r="E30" s="158"/>
      <c r="F30" s="158"/>
      <c r="G30" s="158"/>
      <c r="H30" s="158"/>
      <c r="I30" s="230"/>
      <c r="J30" s="230"/>
      <c r="K30" s="230"/>
      <c r="L30" s="297">
        <f>SUM(L23:L27)</f>
        <v>13382.079999999998</v>
      </c>
      <c r="M30" s="230"/>
      <c r="N30" s="298">
        <f>SUM(N23:N28)</f>
        <v>34.560889249308495</v>
      </c>
      <c r="O30" s="221"/>
      <c r="P30" s="221"/>
    </row>
    <row r="31" spans="1:18" ht="15.75" customHeight="1" x14ac:dyDescent="0.25">
      <c r="A31" s="229"/>
      <c r="B31" s="229"/>
      <c r="C31" s="229"/>
      <c r="D31" s="320"/>
      <c r="E31" s="320"/>
      <c r="F31" s="155"/>
      <c r="G31" s="156"/>
      <c r="H31" s="156"/>
      <c r="J31" s="221"/>
      <c r="K31" s="221"/>
    </row>
    <row r="32" spans="1:18" ht="15.75" customHeight="1" x14ac:dyDescent="0.25">
      <c r="A32" s="229"/>
      <c r="B32" s="229"/>
      <c r="C32" s="229"/>
      <c r="D32" s="320"/>
      <c r="E32" s="320"/>
      <c r="F32" s="155"/>
      <c r="G32" s="156"/>
      <c r="H32" s="156"/>
      <c r="J32" s="221"/>
      <c r="K32" s="221"/>
    </row>
    <row r="33" spans="1:12" ht="15.75" customHeight="1" x14ac:dyDescent="0.25">
      <c r="A33" s="229"/>
      <c r="B33" s="229"/>
      <c r="C33" s="229"/>
      <c r="D33" s="320"/>
      <c r="E33" s="320"/>
      <c r="F33" s="155"/>
      <c r="G33" s="156"/>
      <c r="H33" s="156"/>
      <c r="J33" s="221"/>
      <c r="K33" s="221"/>
    </row>
    <row r="48" spans="1:12" ht="15.75" customHeight="1" x14ac:dyDescent="0.25">
      <c r="A48" s="229"/>
      <c r="B48" s="229"/>
      <c r="C48" s="229"/>
      <c r="D48" s="320"/>
      <c r="E48" s="320"/>
      <c r="F48" s="155"/>
      <c r="G48" s="155"/>
      <c r="H48" s="156"/>
      <c r="I48" s="156"/>
      <c r="K48" s="221"/>
      <c r="L48" s="221"/>
    </row>
    <row r="49" spans="1:12" ht="15.75" customHeight="1" x14ac:dyDescent="0.25">
      <c r="A49" s="229"/>
      <c r="B49" s="229"/>
      <c r="C49" s="229"/>
      <c r="D49" s="320"/>
      <c r="E49" s="320"/>
      <c r="F49" s="155"/>
      <c r="G49" s="155"/>
      <c r="H49" s="156"/>
      <c r="I49" s="156"/>
      <c r="K49" s="221"/>
      <c r="L49" s="221"/>
    </row>
    <row r="50" spans="1:12" ht="15.75" customHeight="1" x14ac:dyDescent="0.25">
      <c r="A50" s="229"/>
      <c r="B50" s="229"/>
      <c r="C50" s="229"/>
      <c r="D50" s="320"/>
      <c r="E50" s="320"/>
      <c r="F50" s="155"/>
      <c r="G50" s="155"/>
      <c r="H50" s="156"/>
      <c r="I50" s="156"/>
      <c r="K50" s="221"/>
      <c r="L50" s="221"/>
    </row>
    <row r="51" spans="1:12" ht="15.75" customHeight="1" x14ac:dyDescent="0.25">
      <c r="A51" s="229"/>
      <c r="B51" s="229"/>
      <c r="C51" s="229"/>
      <c r="D51" s="320"/>
      <c r="E51" s="320"/>
      <c r="F51" s="155"/>
      <c r="G51" s="155"/>
      <c r="H51" s="156"/>
      <c r="I51" s="156"/>
      <c r="K51" s="221"/>
      <c r="L51" s="221"/>
    </row>
    <row r="52" spans="1:12" ht="15.75" customHeight="1" x14ac:dyDescent="0.25">
      <c r="A52" s="229"/>
      <c r="B52" s="229"/>
      <c r="C52" s="229"/>
      <c r="D52" s="320"/>
      <c r="E52" s="320"/>
      <c r="F52" s="155"/>
      <c r="G52" s="155"/>
      <c r="H52" s="156"/>
      <c r="I52" s="156"/>
      <c r="K52" s="221"/>
      <c r="L52" s="221"/>
    </row>
  </sheetData>
  <mergeCells count="45">
    <mergeCell ref="D28:K29"/>
    <mergeCell ref="L28:L29"/>
    <mergeCell ref="N28:N29"/>
    <mergeCell ref="M23:M27"/>
    <mergeCell ref="G20:G21"/>
    <mergeCell ref="H20:K20"/>
    <mergeCell ref="M20:M22"/>
    <mergeCell ref="L18:M18"/>
    <mergeCell ref="N20:N21"/>
    <mergeCell ref="A20:A21"/>
    <mergeCell ref="B20:B21"/>
    <mergeCell ref="C20:C21"/>
    <mergeCell ref="D20:D21"/>
    <mergeCell ref="E20:F20"/>
    <mergeCell ref="A16:C16"/>
    <mergeCell ref="G16:K16"/>
    <mergeCell ref="A17:C17"/>
    <mergeCell ref="G17:K17"/>
    <mergeCell ref="G18:K18"/>
    <mergeCell ref="A15:C15"/>
    <mergeCell ref="G15:K15"/>
    <mergeCell ref="F8:F9"/>
    <mergeCell ref="A8:A10"/>
    <mergeCell ref="B8:B10"/>
    <mergeCell ref="C8:C10"/>
    <mergeCell ref="D8:D10"/>
    <mergeCell ref="E8:E9"/>
    <mergeCell ref="G8:K10"/>
    <mergeCell ref="A5:C5"/>
    <mergeCell ref="A1:P1"/>
    <mergeCell ref="A3:C3"/>
    <mergeCell ref="A4:C4"/>
    <mergeCell ref="G3:I3"/>
    <mergeCell ref="G4:I4"/>
    <mergeCell ref="G5:I5"/>
    <mergeCell ref="L3:M3"/>
    <mergeCell ref="L4:M4"/>
    <mergeCell ref="L5:M5"/>
    <mergeCell ref="L6:M6"/>
    <mergeCell ref="G6:I6"/>
    <mergeCell ref="L15:M15"/>
    <mergeCell ref="L16:M16"/>
    <mergeCell ref="L17:M17"/>
    <mergeCell ref="G11:K11"/>
    <mergeCell ref="G12:K12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 xml:space="preserve">&amp;C&amp;"-,Fett"&amp;14Betriebszentrale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Layout" zoomScaleNormal="100" workbookViewId="0">
      <selection activeCell="A3" sqref="A3:C3"/>
    </sheetView>
  </sheetViews>
  <sheetFormatPr baseColWidth="10" defaultColWidth="9.140625" defaultRowHeight="15" x14ac:dyDescent="0.25"/>
  <cols>
    <col min="1" max="1" width="23.28515625" style="2" customWidth="1"/>
    <col min="2" max="2" width="7.85546875" style="2" customWidth="1"/>
    <col min="3" max="3" width="30" style="2" customWidth="1"/>
    <col min="4" max="4" width="9.140625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2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506</v>
      </c>
      <c r="B1" s="352"/>
      <c r="C1" s="352"/>
      <c r="D1" s="188">
        <f>'Inhalt-Verbrauch'!D36</f>
        <v>33003</v>
      </c>
      <c r="E1" s="22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188">
        <f>'Inhalt-Verbrauch'!D42</f>
        <v>241062.8</v>
      </c>
      <c r="E2" s="22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188">
        <f>'Inhalt-Verbrauch'!D51</f>
        <v>2920185.8</v>
      </c>
      <c r="E3" s="22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189">
        <f>D1/D2*100</f>
        <v>13.690623356237463</v>
      </c>
      <c r="E4" s="4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190">
        <f>D1/D3*100</f>
        <v>1.1301678132946198</v>
      </c>
      <c r="E5" s="4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62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60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ht="15.75" customHeight="1" thickBot="1" x14ac:dyDescent="0.3">
      <c r="A10" s="285" t="s">
        <v>283</v>
      </c>
      <c r="B10" s="285" t="s">
        <v>35</v>
      </c>
      <c r="C10" s="285" t="s">
        <v>390</v>
      </c>
      <c r="D10" s="174">
        <v>32</v>
      </c>
      <c r="E10" s="47">
        <v>24</v>
      </c>
      <c r="F10" s="47">
        <v>365</v>
      </c>
      <c r="G10" s="47">
        <v>7.0999999999999994E-2</v>
      </c>
      <c r="I10" s="288">
        <f>D10*E10*F10*G10</f>
        <v>19902.719999999998</v>
      </c>
      <c r="J10" s="202"/>
      <c r="K10" s="533" t="s">
        <v>158</v>
      </c>
      <c r="L10" s="534"/>
      <c r="M10" s="534"/>
      <c r="N10" s="535"/>
      <c r="O10" s="99"/>
    </row>
    <row r="11" spans="1:15" ht="18" customHeight="1" x14ac:dyDescent="0.35">
      <c r="A11" s="39" t="s">
        <v>109</v>
      </c>
      <c r="B11" s="39" t="s">
        <v>35</v>
      </c>
      <c r="C11" s="39" t="s">
        <v>110</v>
      </c>
      <c r="D11" s="518">
        <v>1</v>
      </c>
      <c r="E11" s="518"/>
      <c r="F11" s="518"/>
      <c r="G11" s="518"/>
      <c r="H11" s="542">
        <v>1</v>
      </c>
      <c r="I11" s="542"/>
      <c r="J11" s="542"/>
      <c r="K11" s="536"/>
      <c r="L11" s="537"/>
      <c r="M11" s="537"/>
      <c r="N11" s="538"/>
      <c r="O11" s="43"/>
    </row>
    <row r="12" spans="1:15" x14ac:dyDescent="0.25">
      <c r="A12" s="88" t="s">
        <v>123</v>
      </c>
      <c r="B12" s="39" t="s">
        <v>35</v>
      </c>
      <c r="C12" s="39" t="s">
        <v>124</v>
      </c>
      <c r="D12" s="519"/>
      <c r="E12" s="519"/>
      <c r="F12" s="519"/>
      <c r="G12" s="519"/>
      <c r="H12" s="519"/>
      <c r="I12" s="519"/>
      <c r="J12" s="519"/>
      <c r="K12" s="536"/>
      <c r="L12" s="537"/>
      <c r="M12" s="537"/>
      <c r="N12" s="538"/>
      <c r="O12" s="43"/>
    </row>
    <row r="13" spans="1:15" ht="15.75" customHeight="1" x14ac:dyDescent="0.25">
      <c r="A13" s="39" t="s">
        <v>115</v>
      </c>
      <c r="B13" s="84" t="s">
        <v>35</v>
      </c>
      <c r="C13" s="84" t="s">
        <v>116</v>
      </c>
      <c r="D13" s="519"/>
      <c r="E13" s="519"/>
      <c r="F13" s="519"/>
      <c r="G13" s="519"/>
      <c r="H13" s="519"/>
      <c r="I13" s="519"/>
      <c r="J13" s="519"/>
      <c r="K13" s="536"/>
      <c r="L13" s="537"/>
      <c r="M13" s="537"/>
      <c r="N13" s="538"/>
      <c r="O13" s="44"/>
    </row>
    <row r="14" spans="1:15" x14ac:dyDescent="0.25">
      <c r="A14" s="39" t="s">
        <v>115</v>
      </c>
      <c r="B14" s="84"/>
      <c r="C14" s="84" t="s">
        <v>117</v>
      </c>
      <c r="D14" s="519"/>
      <c r="E14" s="519"/>
      <c r="F14" s="519"/>
      <c r="G14" s="519"/>
      <c r="H14" s="519"/>
      <c r="I14" s="519"/>
      <c r="J14" s="519"/>
      <c r="K14" s="536"/>
      <c r="L14" s="537"/>
      <c r="M14" s="537"/>
      <c r="N14" s="538"/>
      <c r="O14" s="44"/>
    </row>
    <row r="15" spans="1:15" ht="33" customHeight="1" x14ac:dyDescent="0.25">
      <c r="A15" s="105" t="s">
        <v>61</v>
      </c>
      <c r="B15" s="84" t="s">
        <v>35</v>
      </c>
      <c r="C15" s="106" t="s">
        <v>134</v>
      </c>
      <c r="D15" s="519"/>
      <c r="E15" s="519"/>
      <c r="F15" s="519"/>
      <c r="G15" s="519"/>
      <c r="H15" s="519"/>
      <c r="I15" s="519"/>
      <c r="J15" s="519"/>
      <c r="K15" s="536"/>
      <c r="L15" s="537"/>
      <c r="M15" s="537"/>
      <c r="N15" s="538"/>
      <c r="O15" s="44"/>
    </row>
    <row r="16" spans="1:15" ht="15.75" customHeight="1" x14ac:dyDescent="0.35">
      <c r="A16" s="39" t="s">
        <v>109</v>
      </c>
      <c r="B16" s="39" t="s">
        <v>35</v>
      </c>
      <c r="C16" s="39" t="s">
        <v>110</v>
      </c>
      <c r="D16" s="520"/>
      <c r="E16" s="520"/>
      <c r="F16" s="520"/>
      <c r="G16" s="520"/>
      <c r="H16" s="520"/>
      <c r="I16" s="520"/>
      <c r="J16" s="520"/>
      <c r="K16" s="539"/>
      <c r="L16" s="540"/>
      <c r="M16" s="540"/>
      <c r="N16" s="541"/>
      <c r="O16" s="44"/>
    </row>
    <row r="17" spans="1:15" ht="6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5.75" customHeight="1" x14ac:dyDescent="0.25">
      <c r="A18" s="102" t="s">
        <v>27</v>
      </c>
      <c r="B18" s="103"/>
      <c r="C18" s="103"/>
      <c r="D18" s="93"/>
      <c r="E18" s="93"/>
      <c r="F18" s="93"/>
      <c r="G18" s="93"/>
      <c r="H18" s="94"/>
      <c r="I18" s="85"/>
      <c r="J18" s="93"/>
      <c r="K18" s="104"/>
      <c r="L18" s="104"/>
      <c r="M18" s="104"/>
      <c r="N18" s="104"/>
      <c r="O18" s="44"/>
    </row>
    <row r="19" spans="1:15" ht="30.75" customHeight="1" x14ac:dyDescent="0.25">
      <c r="A19" s="86" t="s">
        <v>151</v>
      </c>
      <c r="B19" s="26"/>
      <c r="C19" s="87" t="s">
        <v>153</v>
      </c>
      <c r="D19" s="16"/>
      <c r="E19" s="16"/>
      <c r="F19" s="16"/>
      <c r="G19" s="16"/>
      <c r="H19" s="90">
        <f>D19*E19*F19*G19</f>
        <v>0</v>
      </c>
      <c r="I19" s="4"/>
      <c r="J19" s="4"/>
      <c r="K19" s="513" t="s">
        <v>155</v>
      </c>
      <c r="L19" s="514"/>
      <c r="M19" s="514"/>
      <c r="N19" s="515"/>
      <c r="O19" s="44"/>
    </row>
    <row r="20" spans="1:15" ht="30.75" customHeight="1" x14ac:dyDescent="0.25">
      <c r="A20" s="86" t="s">
        <v>151</v>
      </c>
      <c r="B20" s="26"/>
      <c r="C20" s="87" t="s">
        <v>154</v>
      </c>
      <c r="D20" s="16"/>
      <c r="E20" s="16"/>
      <c r="F20" s="16"/>
      <c r="G20" s="16"/>
      <c r="H20" s="90">
        <f>D20*E20*F20*G20</f>
        <v>0</v>
      </c>
      <c r="I20" s="4"/>
      <c r="J20" s="4"/>
      <c r="K20" s="513" t="s">
        <v>156</v>
      </c>
      <c r="L20" s="514"/>
      <c r="M20" s="514"/>
      <c r="N20" s="515"/>
      <c r="O20" s="44"/>
    </row>
    <row r="21" spans="1:15" ht="30.75" customHeight="1" x14ac:dyDescent="0.25">
      <c r="A21" s="86" t="s">
        <v>152</v>
      </c>
      <c r="B21" s="26"/>
      <c r="C21" s="87" t="s">
        <v>153</v>
      </c>
      <c r="D21" s="16"/>
      <c r="E21" s="16"/>
      <c r="F21" s="16"/>
      <c r="G21" s="16"/>
      <c r="H21" s="90">
        <f>D21*E21*F21*G21</f>
        <v>0</v>
      </c>
      <c r="I21" s="4"/>
      <c r="J21" s="4"/>
      <c r="K21" s="513" t="s">
        <v>157</v>
      </c>
      <c r="L21" s="514"/>
      <c r="M21" s="514"/>
      <c r="N21" s="515"/>
      <c r="O21" s="44"/>
    </row>
    <row r="22" spans="1:15" ht="30.75" customHeight="1" x14ac:dyDescent="0.25">
      <c r="A22" s="86" t="s">
        <v>152</v>
      </c>
      <c r="B22" s="26"/>
      <c r="C22" s="87" t="s">
        <v>154</v>
      </c>
      <c r="D22" s="16"/>
      <c r="E22" s="16"/>
      <c r="F22" s="16"/>
      <c r="G22" s="16"/>
      <c r="H22" s="90">
        <f>D22*E22*F22*G22</f>
        <v>0</v>
      </c>
      <c r="I22" s="4"/>
      <c r="J22" s="4"/>
      <c r="K22" s="513" t="s">
        <v>156</v>
      </c>
      <c r="L22" s="514"/>
      <c r="M22" s="514"/>
      <c r="N22" s="515"/>
      <c r="O22" s="44"/>
    </row>
    <row r="23" spans="1:15" x14ac:dyDescent="0.25">
      <c r="A23" s="98"/>
      <c r="B23" s="4"/>
      <c r="D23" s="96"/>
      <c r="E23" s="96"/>
      <c r="F23" s="96"/>
      <c r="G23" s="97"/>
      <c r="I23" s="41"/>
      <c r="J23" s="4"/>
      <c r="K23" s="476"/>
      <c r="L23" s="484"/>
      <c r="M23" s="484"/>
      <c r="N23" s="477"/>
      <c r="O23" s="44"/>
    </row>
    <row r="24" spans="1:15" x14ac:dyDescent="0.25">
      <c r="A24" s="30" t="s">
        <v>27</v>
      </c>
      <c r="B24" s="4"/>
      <c r="C24" s="4"/>
      <c r="D24" s="4"/>
      <c r="E24" s="4"/>
      <c r="F24" s="4"/>
      <c r="G24" s="4"/>
      <c r="H24" s="4"/>
      <c r="I24" s="31">
        <f>SUM(I10:I22)</f>
        <v>19902.719999999998</v>
      </c>
      <c r="J24" s="4"/>
      <c r="K24" s="476"/>
      <c r="L24" s="484"/>
      <c r="M24" s="484"/>
      <c r="N24" s="477"/>
      <c r="O24" s="4"/>
    </row>
    <row r="26" spans="1:15" x14ac:dyDescent="0.25">
      <c r="A26" s="506" t="s">
        <v>114</v>
      </c>
      <c r="B26" s="506"/>
      <c r="C26" s="56"/>
      <c r="D26" s="56"/>
      <c r="E26" s="56"/>
      <c r="F26" s="56"/>
      <c r="G26" s="56"/>
      <c r="H26" s="56"/>
      <c r="I26" s="56"/>
      <c r="J26" s="56"/>
    </row>
    <row r="27" spans="1:15" x14ac:dyDescent="0.25">
      <c r="A27" s="450" t="s">
        <v>122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</row>
    <row r="28" spans="1:15" x14ac:dyDescent="0.25">
      <c r="A28" s="450" t="s">
        <v>121</v>
      </c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5" x14ac:dyDescent="0.25">
      <c r="A29" s="450" t="s">
        <v>282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5" x14ac:dyDescent="0.25">
      <c r="A30" s="450" t="s">
        <v>128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</row>
    <row r="31" spans="1:15" x14ac:dyDescent="0.25">
      <c r="A31" s="450" t="s">
        <v>159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</row>
    <row r="32" spans="1:15" x14ac:dyDescent="0.25">
      <c r="A32" s="450" t="s">
        <v>130</v>
      </c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</row>
    <row r="33" spans="1:10" x14ac:dyDescent="0.25">
      <c r="A33" s="449"/>
      <c r="B33" s="449"/>
      <c r="C33" s="449"/>
      <c r="D33" s="449"/>
      <c r="E33" s="449"/>
      <c r="F33" s="449"/>
      <c r="G33" s="449"/>
      <c r="H33" s="449"/>
      <c r="I33" s="449"/>
      <c r="J33" s="56"/>
    </row>
    <row r="34" spans="1:10" x14ac:dyDescent="0.25">
      <c r="A34" s="506" t="s">
        <v>119</v>
      </c>
      <c r="B34" s="506"/>
      <c r="C34" s="506"/>
      <c r="D34" s="506"/>
      <c r="E34" s="506"/>
      <c r="F34" s="506"/>
      <c r="G34" s="506"/>
      <c r="H34" s="506"/>
      <c r="I34" s="506"/>
      <c r="J34" s="506"/>
    </row>
    <row r="35" spans="1:10" x14ac:dyDescent="0.25">
      <c r="A35" s="479" t="s">
        <v>161</v>
      </c>
      <c r="B35" s="479"/>
      <c r="C35" s="479"/>
      <c r="D35" s="479"/>
      <c r="E35" s="479"/>
      <c r="F35" s="479"/>
      <c r="G35" s="479"/>
      <c r="H35" s="479"/>
      <c r="I35" s="479"/>
      <c r="J35" s="59"/>
    </row>
    <row r="36" spans="1:10" x14ac:dyDescent="0.25">
      <c r="A36" s="449"/>
      <c r="B36" s="449"/>
      <c r="C36" s="449"/>
      <c r="D36" s="449"/>
      <c r="E36" s="449"/>
      <c r="F36" s="449"/>
      <c r="G36" s="449"/>
      <c r="H36" s="449"/>
      <c r="I36" s="449"/>
      <c r="J36" s="56"/>
    </row>
    <row r="37" spans="1:10" ht="18" x14ac:dyDescent="0.25">
      <c r="A37" s="506" t="s">
        <v>126</v>
      </c>
      <c r="B37" s="506"/>
      <c r="C37" s="506"/>
      <c r="D37" s="506"/>
      <c r="E37" s="506"/>
      <c r="F37" s="506"/>
      <c r="G37" s="506"/>
      <c r="H37" s="506"/>
      <c r="I37" s="506"/>
      <c r="J37" s="506"/>
    </row>
    <row r="38" spans="1:10" ht="18" x14ac:dyDescent="0.25">
      <c r="A38" s="479" t="s">
        <v>160</v>
      </c>
      <c r="B38" s="479"/>
      <c r="C38" s="479"/>
      <c r="D38" s="479"/>
      <c r="E38" s="479"/>
      <c r="F38" s="479"/>
      <c r="G38" s="479"/>
      <c r="H38" s="479"/>
      <c r="I38" s="479"/>
      <c r="J38" s="479"/>
    </row>
    <row r="39" spans="1:10" x14ac:dyDescent="0.25">
      <c r="J39" s="56"/>
    </row>
    <row r="40" spans="1:10" x14ac:dyDescent="0.25">
      <c r="A40" s="449"/>
      <c r="B40" s="449"/>
      <c r="C40" s="449"/>
      <c r="D40" s="449"/>
      <c r="E40" s="449"/>
      <c r="F40" s="449"/>
      <c r="G40" s="449"/>
      <c r="H40" s="449"/>
      <c r="I40" s="449"/>
      <c r="J40" s="56"/>
    </row>
    <row r="41" spans="1:10" x14ac:dyDescent="0.25">
      <c r="A41" s="506"/>
      <c r="B41" s="506"/>
      <c r="C41" s="506"/>
      <c r="D41" s="506"/>
      <c r="E41" s="506"/>
      <c r="F41" s="506"/>
      <c r="G41" s="506"/>
      <c r="H41" s="506"/>
      <c r="I41" s="506"/>
      <c r="J41" s="506"/>
    </row>
    <row r="42" spans="1:10" x14ac:dyDescent="0.25">
      <c r="A42" s="479"/>
      <c r="B42" s="479"/>
      <c r="C42" s="479"/>
      <c r="D42" s="479"/>
      <c r="E42" s="479"/>
      <c r="F42" s="479"/>
      <c r="G42" s="479"/>
      <c r="H42" s="479"/>
      <c r="I42" s="479"/>
      <c r="J42" s="479"/>
    </row>
  </sheetData>
  <mergeCells count="54">
    <mergeCell ref="G5:I5"/>
    <mergeCell ref="J5:N5"/>
    <mergeCell ref="D11:D16"/>
    <mergeCell ref="E11:E16"/>
    <mergeCell ref="F11:F16"/>
    <mergeCell ref="G11:G16"/>
    <mergeCell ref="K10:N16"/>
    <mergeCell ref="E7:F7"/>
    <mergeCell ref="G7:G8"/>
    <mergeCell ref="H7:J7"/>
    <mergeCell ref="K7:N9"/>
    <mergeCell ref="H11:H16"/>
    <mergeCell ref="I11:I16"/>
    <mergeCell ref="J11:J16"/>
    <mergeCell ref="A42:J42"/>
    <mergeCell ref="A33:I33"/>
    <mergeCell ref="A31:N31"/>
    <mergeCell ref="A27:N27"/>
    <mergeCell ref="A28:N28"/>
    <mergeCell ref="A29:N29"/>
    <mergeCell ref="A30:N30"/>
    <mergeCell ref="A41:J41"/>
    <mergeCell ref="A37:J37"/>
    <mergeCell ref="A38:J38"/>
    <mergeCell ref="A40:I40"/>
    <mergeCell ref="K19:N19"/>
    <mergeCell ref="K20:N20"/>
    <mergeCell ref="A36:I36"/>
    <mergeCell ref="A35:I35"/>
    <mergeCell ref="A34:J34"/>
    <mergeCell ref="A32:N32"/>
    <mergeCell ref="K24:N24"/>
    <mergeCell ref="A26:B26"/>
    <mergeCell ref="K21:N21"/>
    <mergeCell ref="K22:N22"/>
    <mergeCell ref="K23:N23"/>
    <mergeCell ref="O7:O8"/>
    <mergeCell ref="H9:J9"/>
    <mergeCell ref="A7:A8"/>
    <mergeCell ref="B7:B8"/>
    <mergeCell ref="C7:C8"/>
    <mergeCell ref="A1:C1"/>
    <mergeCell ref="A2:C2"/>
    <mergeCell ref="A3:C3"/>
    <mergeCell ref="A4:C4"/>
    <mergeCell ref="A5:C5"/>
    <mergeCell ref="G4:I4"/>
    <mergeCell ref="J4:N4"/>
    <mergeCell ref="G1:I1"/>
    <mergeCell ref="J1:N1"/>
    <mergeCell ref="G2:I2"/>
    <mergeCell ref="J2:N2"/>
    <mergeCell ref="G3:I3"/>
    <mergeCell ref="J3:N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&amp;C&amp;"-,Fett"&amp;14Parkhäuser 
Parkhaus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topLeftCell="A10" zoomScaleNormal="100" workbookViewId="0">
      <selection activeCell="A3" sqref="A3:C3"/>
    </sheetView>
  </sheetViews>
  <sheetFormatPr baseColWidth="10" defaultColWidth="9.140625" defaultRowHeight="15" x14ac:dyDescent="0.25"/>
  <cols>
    <col min="1" max="1" width="23.7109375" style="2" customWidth="1"/>
    <col min="2" max="2" width="7.85546875" style="2" customWidth="1"/>
    <col min="3" max="3" width="38.85546875" style="2" customWidth="1"/>
    <col min="4" max="4" width="7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507</v>
      </c>
      <c r="B1" s="352"/>
      <c r="C1" s="352"/>
      <c r="D1" s="40">
        <f>'Inhalt-Verbrauch'!D37</f>
        <v>0</v>
      </c>
      <c r="E1" s="14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40"/>
      <c r="E2" s="14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40"/>
      <c r="E3" s="14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40"/>
      <c r="E4" s="2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40"/>
      <c r="E5" s="2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27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126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 t="s">
        <v>107</v>
      </c>
      <c r="B10" s="45" t="s">
        <v>35</v>
      </c>
      <c r="C10" s="45" t="s">
        <v>390</v>
      </c>
      <c r="D10" s="179">
        <v>32</v>
      </c>
      <c r="E10" s="47">
        <v>24</v>
      </c>
      <c r="F10" s="47">
        <v>365</v>
      </c>
      <c r="G10" s="47">
        <v>7.0999999999999994E-2</v>
      </c>
      <c r="H10" s="47"/>
      <c r="I10" s="48">
        <f>(D10*E10*F10*G10)*0.6</f>
        <v>11941.631999999998</v>
      </c>
      <c r="J10" s="49"/>
      <c r="K10" s="543"/>
      <c r="L10" s="544"/>
      <c r="M10" s="544"/>
      <c r="N10" s="545"/>
      <c r="O10" s="99"/>
    </row>
    <row r="11" spans="1:15" ht="18" x14ac:dyDescent="0.35">
      <c r="A11" s="83" t="s">
        <v>113</v>
      </c>
      <c r="B11" s="83" t="s">
        <v>35</v>
      </c>
      <c r="C11" s="83" t="s">
        <v>110</v>
      </c>
      <c r="D11" s="174">
        <v>1</v>
      </c>
      <c r="E11" s="175">
        <v>24</v>
      </c>
      <c r="F11" s="175">
        <v>365</v>
      </c>
      <c r="G11" s="175">
        <v>0.08</v>
      </c>
      <c r="H11" s="176"/>
      <c r="I11" s="177">
        <f>D11*E11*F11*G11</f>
        <v>700.80000000000007</v>
      </c>
      <c r="J11" s="178"/>
      <c r="K11" s="543"/>
      <c r="L11" s="544"/>
      <c r="M11" s="544"/>
      <c r="N11" s="545"/>
      <c r="O11" s="43"/>
    </row>
    <row r="12" spans="1:15" x14ac:dyDescent="0.25">
      <c r="A12" s="88" t="s">
        <v>123</v>
      </c>
      <c r="B12" s="39" t="s">
        <v>35</v>
      </c>
      <c r="C12" s="39" t="s">
        <v>124</v>
      </c>
      <c r="D12" s="89"/>
      <c r="E12" s="90"/>
      <c r="F12" s="90"/>
      <c r="G12" s="90"/>
      <c r="H12" s="91"/>
      <c r="I12" s="92"/>
      <c r="J12" s="130"/>
      <c r="K12" s="543"/>
      <c r="L12" s="544"/>
      <c r="M12" s="544"/>
      <c r="N12" s="545"/>
      <c r="O12" s="43"/>
    </row>
    <row r="13" spans="1:15" ht="15.75" customHeight="1" x14ac:dyDescent="0.25">
      <c r="A13" s="39" t="s">
        <v>115</v>
      </c>
      <c r="B13" s="84" t="s">
        <v>35</v>
      </c>
      <c r="C13" s="84" t="s">
        <v>116</v>
      </c>
      <c r="D13" s="89"/>
      <c r="E13" s="90"/>
      <c r="F13" s="90"/>
      <c r="G13" s="90"/>
      <c r="H13" s="91"/>
      <c r="I13" s="92"/>
      <c r="J13" s="130"/>
      <c r="K13" s="543"/>
      <c r="L13" s="544"/>
      <c r="M13" s="544"/>
      <c r="N13" s="545"/>
      <c r="O13" s="44"/>
    </row>
    <row r="14" spans="1:15" x14ac:dyDescent="0.25">
      <c r="A14" s="39" t="s">
        <v>115</v>
      </c>
      <c r="B14" s="84" t="s">
        <v>35</v>
      </c>
      <c r="C14" s="84" t="s">
        <v>117</v>
      </c>
      <c r="D14" s="89"/>
      <c r="E14" s="90"/>
      <c r="F14" s="90"/>
      <c r="G14" s="90"/>
      <c r="H14" s="91"/>
      <c r="I14" s="92"/>
      <c r="J14" s="130"/>
      <c r="K14" s="543"/>
      <c r="L14" s="544"/>
      <c r="M14" s="544"/>
      <c r="N14" s="545"/>
      <c r="O14" s="44"/>
    </row>
    <row r="15" spans="1:15" ht="17.25" customHeight="1" x14ac:dyDescent="0.25">
      <c r="A15" s="180" t="s">
        <v>61</v>
      </c>
      <c r="B15" s="181" t="s">
        <v>35</v>
      </c>
      <c r="C15" s="182" t="s">
        <v>134</v>
      </c>
      <c r="D15" s="16">
        <v>2</v>
      </c>
      <c r="E15" s="16">
        <v>20</v>
      </c>
      <c r="F15" s="16">
        <v>60</v>
      </c>
      <c r="G15" s="16">
        <v>0.25</v>
      </c>
      <c r="H15" s="27"/>
      <c r="I15" s="42">
        <f>D15*E15*F15*G15</f>
        <v>600</v>
      </c>
      <c r="J15" s="130"/>
      <c r="K15" s="543" t="s">
        <v>125</v>
      </c>
      <c r="L15" s="544"/>
      <c r="M15" s="544"/>
      <c r="N15" s="545"/>
      <c r="O15" s="44"/>
    </row>
    <row r="16" spans="1:15" ht="18.75" customHeight="1" x14ac:dyDescent="0.25">
      <c r="A16" s="86" t="s">
        <v>119</v>
      </c>
      <c r="B16" s="26" t="s">
        <v>35</v>
      </c>
      <c r="C16" s="87" t="s">
        <v>279</v>
      </c>
      <c r="D16" s="16">
        <v>1</v>
      </c>
      <c r="E16" s="16"/>
      <c r="F16" s="16"/>
      <c r="G16" s="16"/>
      <c r="H16" s="90"/>
      <c r="I16" s="4"/>
      <c r="J16" s="4"/>
      <c r="K16" s="543"/>
      <c r="L16" s="544"/>
      <c r="M16" s="544"/>
      <c r="N16" s="545"/>
      <c r="O16" s="44"/>
    </row>
    <row r="17" spans="1:15" ht="16.5" customHeight="1" x14ac:dyDescent="0.25">
      <c r="A17" s="86" t="s">
        <v>119</v>
      </c>
      <c r="B17" s="26" t="s">
        <v>35</v>
      </c>
      <c r="C17" s="87" t="s">
        <v>280</v>
      </c>
      <c r="D17" s="16">
        <v>2</v>
      </c>
      <c r="E17" s="16"/>
      <c r="F17" s="16"/>
      <c r="G17" s="16">
        <v>4</v>
      </c>
      <c r="H17" s="90"/>
      <c r="I17" s="4"/>
      <c r="J17" s="4"/>
      <c r="K17" s="543"/>
      <c r="L17" s="544"/>
      <c r="M17" s="544"/>
      <c r="N17" s="545"/>
      <c r="O17" s="44"/>
    </row>
    <row r="18" spans="1:15" ht="18.75" customHeight="1" x14ac:dyDescent="0.25">
      <c r="A18" s="86" t="s">
        <v>119</v>
      </c>
      <c r="B18" s="26" t="s">
        <v>35</v>
      </c>
      <c r="C18" s="87" t="s">
        <v>280</v>
      </c>
      <c r="D18" s="16">
        <v>2</v>
      </c>
      <c r="E18" s="16"/>
      <c r="F18" s="16"/>
      <c r="G18" s="16">
        <v>5.5</v>
      </c>
      <c r="H18" s="90"/>
      <c r="I18" s="4"/>
      <c r="J18" s="4"/>
      <c r="K18" s="543"/>
      <c r="L18" s="544"/>
      <c r="M18" s="544"/>
      <c r="N18" s="545"/>
      <c r="O18" s="44"/>
    </row>
    <row r="19" spans="1:15" ht="15.75" customHeight="1" x14ac:dyDescent="0.25">
      <c r="A19" s="86"/>
      <c r="B19" s="26"/>
      <c r="C19" s="95"/>
      <c r="J19" s="4"/>
      <c r="K19" s="543"/>
      <c r="L19" s="544"/>
      <c r="M19" s="544"/>
      <c r="N19" s="545"/>
      <c r="O19" s="44"/>
    </row>
    <row r="20" spans="1:15" x14ac:dyDescent="0.25">
      <c r="A20" s="98"/>
      <c r="B20" s="4"/>
      <c r="D20" s="96"/>
      <c r="E20" s="96"/>
      <c r="F20" s="96"/>
      <c r="G20" s="97"/>
      <c r="I20" s="41"/>
      <c r="J20" s="4"/>
      <c r="K20" s="476"/>
      <c r="L20" s="484"/>
      <c r="M20" s="484"/>
      <c r="N20" s="477"/>
      <c r="O20" s="44"/>
    </row>
    <row r="21" spans="1:15" x14ac:dyDescent="0.25">
      <c r="A21" s="30" t="s">
        <v>27</v>
      </c>
      <c r="B21" s="4"/>
      <c r="C21" s="4"/>
      <c r="D21" s="4"/>
      <c r="E21" s="4"/>
      <c r="F21" s="4"/>
      <c r="G21" s="4"/>
      <c r="H21" s="4"/>
      <c r="I21" s="31">
        <f>SUM(I10:I18)</f>
        <v>13242.431999999997</v>
      </c>
      <c r="J21" s="4"/>
      <c r="K21" s="476"/>
      <c r="L21" s="484"/>
      <c r="M21" s="484"/>
      <c r="N21" s="477"/>
      <c r="O21" s="4"/>
    </row>
    <row r="23" spans="1:15" x14ac:dyDescent="0.25">
      <c r="A23" s="506" t="s">
        <v>114</v>
      </c>
      <c r="B23" s="506"/>
      <c r="C23" s="56"/>
      <c r="D23" s="56"/>
      <c r="E23" s="56"/>
      <c r="F23" s="56"/>
      <c r="G23" s="56"/>
      <c r="H23" s="56"/>
      <c r="I23" s="56"/>
      <c r="J23" s="56"/>
    </row>
    <row r="24" spans="1:15" x14ac:dyDescent="0.25">
      <c r="A24" s="450" t="s">
        <v>122</v>
      </c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</row>
    <row r="25" spans="1:15" x14ac:dyDescent="0.25">
      <c r="A25" s="450" t="s">
        <v>121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</row>
    <row r="26" spans="1:15" x14ac:dyDescent="0.25">
      <c r="A26" s="450" t="s">
        <v>282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</row>
    <row r="27" spans="1:15" x14ac:dyDescent="0.25">
      <c r="A27" s="450" t="s">
        <v>128</v>
      </c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</row>
    <row r="28" spans="1:15" x14ac:dyDescent="0.25">
      <c r="A28" s="450" t="s">
        <v>159</v>
      </c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5" x14ac:dyDescent="0.25">
      <c r="A29" s="450" t="s">
        <v>130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5" x14ac:dyDescent="0.25">
      <c r="A30" s="449"/>
      <c r="B30" s="449"/>
      <c r="C30" s="449"/>
      <c r="D30" s="449"/>
      <c r="E30" s="449"/>
      <c r="F30" s="449"/>
      <c r="G30" s="449"/>
      <c r="H30" s="449"/>
      <c r="I30" s="449"/>
      <c r="J30" s="56"/>
    </row>
    <row r="31" spans="1:15" x14ac:dyDescent="0.25">
      <c r="A31" s="506" t="s">
        <v>119</v>
      </c>
      <c r="B31" s="506"/>
      <c r="C31" s="506"/>
      <c r="D31" s="506"/>
      <c r="E31" s="506"/>
      <c r="F31" s="506"/>
      <c r="G31" s="506"/>
      <c r="H31" s="506"/>
      <c r="I31" s="506"/>
      <c r="J31" s="506"/>
    </row>
    <row r="32" spans="1:15" x14ac:dyDescent="0.25">
      <c r="A32" s="449" t="s">
        <v>281</v>
      </c>
      <c r="B32" s="449"/>
      <c r="C32" s="449"/>
      <c r="D32" s="449"/>
      <c r="E32" s="449"/>
      <c r="F32" s="449"/>
      <c r="G32" s="449"/>
      <c r="H32" s="449"/>
      <c r="I32" s="449"/>
      <c r="J32" s="124"/>
    </row>
    <row r="33" spans="1:10" x14ac:dyDescent="0.25">
      <c r="A33" s="449"/>
      <c r="B33" s="449"/>
      <c r="C33" s="449"/>
      <c r="D33" s="449"/>
      <c r="E33" s="449"/>
      <c r="F33" s="449"/>
      <c r="G33" s="449"/>
      <c r="H33" s="449"/>
      <c r="I33" s="449"/>
      <c r="J33" s="56"/>
    </row>
    <row r="34" spans="1:10" ht="18" x14ac:dyDescent="0.25">
      <c r="A34" s="506" t="s">
        <v>126</v>
      </c>
      <c r="B34" s="506"/>
      <c r="C34" s="506"/>
      <c r="D34" s="506"/>
      <c r="E34" s="506"/>
      <c r="F34" s="506"/>
      <c r="G34" s="506"/>
      <c r="H34" s="506"/>
      <c r="I34" s="506"/>
      <c r="J34" s="506"/>
    </row>
    <row r="35" spans="1:10" ht="18" x14ac:dyDescent="0.25">
      <c r="A35" s="479" t="s">
        <v>160</v>
      </c>
      <c r="B35" s="479"/>
      <c r="C35" s="479"/>
      <c r="D35" s="479"/>
      <c r="E35" s="479"/>
      <c r="F35" s="479"/>
      <c r="G35" s="479"/>
      <c r="H35" s="479"/>
      <c r="I35" s="479"/>
      <c r="J35" s="479"/>
    </row>
    <row r="36" spans="1:10" x14ac:dyDescent="0.25">
      <c r="J36" s="56"/>
    </row>
    <row r="37" spans="1:10" x14ac:dyDescent="0.25">
      <c r="A37" s="449"/>
      <c r="B37" s="449"/>
      <c r="C37" s="449"/>
      <c r="D37" s="449"/>
      <c r="E37" s="449"/>
      <c r="F37" s="449"/>
      <c r="G37" s="449"/>
      <c r="H37" s="449"/>
      <c r="I37" s="449"/>
      <c r="J37" s="56"/>
    </row>
    <row r="38" spans="1:10" x14ac:dyDescent="0.25">
      <c r="A38" s="506"/>
      <c r="B38" s="506"/>
      <c r="C38" s="506"/>
      <c r="D38" s="506"/>
      <c r="E38" s="506"/>
      <c r="F38" s="506"/>
      <c r="G38" s="506"/>
      <c r="H38" s="506"/>
      <c r="I38" s="506"/>
      <c r="J38" s="506"/>
    </row>
    <row r="39" spans="1:10" x14ac:dyDescent="0.25">
      <c r="A39" s="479"/>
      <c r="B39" s="479"/>
      <c r="C39" s="479"/>
      <c r="D39" s="479"/>
      <c r="E39" s="479"/>
      <c r="F39" s="479"/>
      <c r="G39" s="479"/>
      <c r="H39" s="479"/>
      <c r="I39" s="479"/>
      <c r="J39" s="479"/>
    </row>
  </sheetData>
  <mergeCells count="52">
    <mergeCell ref="A34:J34"/>
    <mergeCell ref="A35:J35"/>
    <mergeCell ref="A37:I37"/>
    <mergeCell ref="A38:J38"/>
    <mergeCell ref="A39:J39"/>
    <mergeCell ref="K11:N11"/>
    <mergeCell ref="K12:N12"/>
    <mergeCell ref="K13:N13"/>
    <mergeCell ref="K14:N14"/>
    <mergeCell ref="K15:N15"/>
    <mergeCell ref="A33:I33"/>
    <mergeCell ref="K21:N21"/>
    <mergeCell ref="A23:B23"/>
    <mergeCell ref="A24:N24"/>
    <mergeCell ref="A25:N25"/>
    <mergeCell ref="A26:N26"/>
    <mergeCell ref="A27:N27"/>
    <mergeCell ref="A28:N28"/>
    <mergeCell ref="A29:N29"/>
    <mergeCell ref="A30:I30"/>
    <mergeCell ref="A31:J31"/>
    <mergeCell ref="A32:I32"/>
    <mergeCell ref="K16:N16"/>
    <mergeCell ref="K17:N17"/>
    <mergeCell ref="K18:N18"/>
    <mergeCell ref="K19:N19"/>
    <mergeCell ref="K20:N20"/>
    <mergeCell ref="O7:O8"/>
    <mergeCell ref="H9:J9"/>
    <mergeCell ref="K10:N10"/>
    <mergeCell ref="A5:C5"/>
    <mergeCell ref="G5:I5"/>
    <mergeCell ref="J5:N5"/>
    <mergeCell ref="A7:A8"/>
    <mergeCell ref="B7:B8"/>
    <mergeCell ref="C7:C8"/>
    <mergeCell ref="E7:F7"/>
    <mergeCell ref="G7:G8"/>
    <mergeCell ref="H7:J7"/>
    <mergeCell ref="K7:N9"/>
    <mergeCell ref="A3:C3"/>
    <mergeCell ref="G3:I3"/>
    <mergeCell ref="J3:N3"/>
    <mergeCell ref="A4:C4"/>
    <mergeCell ref="G4:I4"/>
    <mergeCell ref="J4:N4"/>
    <mergeCell ref="A1:C1"/>
    <mergeCell ref="G1:I1"/>
    <mergeCell ref="J1:N1"/>
    <mergeCell ref="A2:C2"/>
    <mergeCell ref="G2:I2"/>
    <mergeCell ref="J2:N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&amp;C&amp;"-,Fett"&amp;14Parkhäuser 
Parkhaus 3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A3" sqref="A3:C3"/>
    </sheetView>
  </sheetViews>
  <sheetFormatPr baseColWidth="10" defaultColWidth="9.140625" defaultRowHeight="15" x14ac:dyDescent="0.25"/>
  <cols>
    <col min="1" max="1" width="23.7109375" style="2" customWidth="1"/>
    <col min="2" max="2" width="7.85546875" style="2" customWidth="1"/>
    <col min="3" max="3" width="38.85546875" style="2" customWidth="1"/>
    <col min="4" max="4" width="7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508</v>
      </c>
      <c r="B1" s="352"/>
      <c r="C1" s="352"/>
      <c r="D1" s="40">
        <f>'Inhalt-Verbrauch'!D37</f>
        <v>0</v>
      </c>
      <c r="E1" s="14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40"/>
      <c r="E2" s="14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40"/>
      <c r="E3" s="14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40"/>
      <c r="E4" s="2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40"/>
      <c r="E5" s="2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27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126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/>
      <c r="B10" s="45"/>
      <c r="C10" s="45"/>
      <c r="D10" s="179"/>
      <c r="E10" s="47"/>
      <c r="F10" s="47"/>
      <c r="G10" s="47"/>
      <c r="H10" s="47"/>
      <c r="I10" s="48"/>
      <c r="J10" s="49"/>
      <c r="K10" s="543"/>
      <c r="L10" s="544"/>
      <c r="M10" s="544"/>
      <c r="N10" s="545"/>
      <c r="O10" s="99"/>
    </row>
    <row r="11" spans="1:15" x14ac:dyDescent="0.25">
      <c r="A11" s="83"/>
      <c r="B11" s="83"/>
      <c r="C11" s="83"/>
      <c r="D11" s="174"/>
      <c r="E11" s="175"/>
      <c r="F11" s="175"/>
      <c r="G11" s="175"/>
      <c r="H11" s="176"/>
      <c r="I11" s="177"/>
      <c r="J11" s="178"/>
      <c r="K11" s="543"/>
      <c r="L11" s="544"/>
      <c r="M11" s="544"/>
      <c r="N11" s="545"/>
      <c r="O11" s="43"/>
    </row>
    <row r="12" spans="1:15" x14ac:dyDescent="0.25">
      <c r="A12" s="88"/>
      <c r="B12" s="39"/>
      <c r="C12" s="39"/>
      <c r="D12" s="89"/>
      <c r="E12" s="90"/>
      <c r="F12" s="90"/>
      <c r="G12" s="90"/>
      <c r="H12" s="91"/>
      <c r="I12" s="92"/>
      <c r="J12" s="130"/>
      <c r="K12" s="543"/>
      <c r="L12" s="544"/>
      <c r="M12" s="544"/>
      <c r="N12" s="545"/>
      <c r="O12" s="43"/>
    </row>
    <row r="13" spans="1:15" ht="15.75" customHeight="1" x14ac:dyDescent="0.25">
      <c r="A13" s="39"/>
      <c r="B13" s="84"/>
      <c r="C13" s="84"/>
      <c r="D13" s="89"/>
      <c r="E13" s="90"/>
      <c r="F13" s="90"/>
      <c r="G13" s="90"/>
      <c r="H13" s="91"/>
      <c r="I13" s="92"/>
      <c r="J13" s="130"/>
      <c r="K13" s="543"/>
      <c r="L13" s="544"/>
      <c r="M13" s="544"/>
      <c r="N13" s="545"/>
      <c r="O13" s="44"/>
    </row>
    <row r="14" spans="1:15" x14ac:dyDescent="0.25">
      <c r="A14" s="39"/>
      <c r="B14" s="84"/>
      <c r="C14" s="84"/>
      <c r="D14" s="89"/>
      <c r="E14" s="90"/>
      <c r="F14" s="90"/>
      <c r="G14" s="90"/>
      <c r="H14" s="91"/>
      <c r="I14" s="92"/>
      <c r="J14" s="130"/>
      <c r="K14" s="543"/>
      <c r="L14" s="544"/>
      <c r="M14" s="544"/>
      <c r="N14" s="545"/>
      <c r="O14" s="44"/>
    </row>
    <row r="15" spans="1:15" ht="17.25" customHeight="1" x14ac:dyDescent="0.25">
      <c r="A15" s="180"/>
      <c r="B15" s="181"/>
      <c r="C15" s="182"/>
      <c r="D15" s="16"/>
      <c r="E15" s="16"/>
      <c r="F15" s="16"/>
      <c r="G15" s="16"/>
      <c r="H15" s="27"/>
      <c r="I15" s="42"/>
      <c r="J15" s="130"/>
      <c r="K15" s="543"/>
      <c r="L15" s="544"/>
      <c r="M15" s="544"/>
      <c r="N15" s="545"/>
      <c r="O15" s="44"/>
    </row>
    <row r="16" spans="1:15" ht="18.75" customHeight="1" x14ac:dyDescent="0.25">
      <c r="A16" s="86"/>
      <c r="B16" s="26"/>
      <c r="C16" s="87"/>
      <c r="D16" s="16"/>
      <c r="E16" s="16"/>
      <c r="F16" s="16"/>
      <c r="G16" s="16"/>
      <c r="H16" s="90"/>
      <c r="I16" s="4"/>
      <c r="J16" s="4"/>
      <c r="K16" s="543"/>
      <c r="L16" s="544"/>
      <c r="M16" s="544"/>
      <c r="N16" s="545"/>
      <c r="O16" s="44"/>
    </row>
    <row r="17" spans="1:15" ht="16.5" customHeight="1" x14ac:dyDescent="0.25">
      <c r="A17" s="86"/>
      <c r="B17" s="26"/>
      <c r="C17" s="87"/>
      <c r="D17" s="16"/>
      <c r="E17" s="16"/>
      <c r="F17" s="16"/>
      <c r="G17" s="16"/>
      <c r="H17" s="90"/>
      <c r="I17" s="4"/>
      <c r="J17" s="4"/>
      <c r="K17" s="543"/>
      <c r="L17" s="544"/>
      <c r="M17" s="544"/>
      <c r="N17" s="545"/>
      <c r="O17" s="44"/>
    </row>
    <row r="18" spans="1:15" ht="18.75" customHeight="1" x14ac:dyDescent="0.25">
      <c r="A18" s="86"/>
      <c r="B18" s="26"/>
      <c r="C18" s="87"/>
      <c r="D18" s="16"/>
      <c r="E18" s="16"/>
      <c r="F18" s="16"/>
      <c r="G18" s="16"/>
      <c r="H18" s="90"/>
      <c r="I18" s="4"/>
      <c r="J18" s="4"/>
      <c r="K18" s="543"/>
      <c r="L18" s="544"/>
      <c r="M18" s="544"/>
      <c r="N18" s="545"/>
      <c r="O18" s="44"/>
    </row>
    <row r="19" spans="1:15" ht="15.75" customHeight="1" x14ac:dyDescent="0.25">
      <c r="A19" s="86"/>
      <c r="B19" s="26"/>
      <c r="C19" s="95"/>
      <c r="J19" s="4"/>
      <c r="K19" s="543"/>
      <c r="L19" s="544"/>
      <c r="M19" s="544"/>
      <c r="N19" s="545"/>
      <c r="O19" s="44"/>
    </row>
    <row r="20" spans="1:15" x14ac:dyDescent="0.25">
      <c r="A20" s="98"/>
      <c r="B20" s="4"/>
      <c r="D20" s="96"/>
      <c r="E20" s="96"/>
      <c r="F20" s="96"/>
      <c r="G20" s="97"/>
      <c r="I20" s="41"/>
      <c r="J20" s="4"/>
      <c r="K20" s="476"/>
      <c r="L20" s="484"/>
      <c r="M20" s="484"/>
      <c r="N20" s="477"/>
      <c r="O20" s="44"/>
    </row>
    <row r="21" spans="1:15" x14ac:dyDescent="0.25">
      <c r="A21" s="30" t="s">
        <v>27</v>
      </c>
      <c r="B21" s="4"/>
      <c r="C21" s="4"/>
      <c r="D21" s="4"/>
      <c r="E21" s="4"/>
      <c r="F21" s="4"/>
      <c r="G21" s="4"/>
      <c r="H21" s="4"/>
      <c r="I21" s="31">
        <f>SUM(I10:I18)</f>
        <v>0</v>
      </c>
      <c r="J21" s="4"/>
      <c r="K21" s="476"/>
      <c r="L21" s="484"/>
      <c r="M21" s="484"/>
      <c r="N21" s="477"/>
      <c r="O21" s="4"/>
    </row>
    <row r="23" spans="1:15" x14ac:dyDescent="0.25">
      <c r="A23" s="506"/>
      <c r="B23" s="506"/>
      <c r="C23" s="56"/>
      <c r="D23" s="56"/>
      <c r="E23" s="56"/>
      <c r="F23" s="56"/>
      <c r="G23" s="56"/>
      <c r="H23" s="56"/>
      <c r="I23" s="56"/>
      <c r="J23" s="56"/>
    </row>
    <row r="24" spans="1:15" x14ac:dyDescent="0.25">
      <c r="A24" s="450"/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</row>
    <row r="25" spans="1:15" x14ac:dyDescent="0.25">
      <c r="A25" s="450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</row>
    <row r="26" spans="1:15" x14ac:dyDescent="0.25">
      <c r="A26" s="450"/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</row>
    <row r="27" spans="1:15" x14ac:dyDescent="0.25">
      <c r="A27" s="450"/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</row>
    <row r="28" spans="1:15" x14ac:dyDescent="0.25">
      <c r="A28" s="450"/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5" x14ac:dyDescent="0.25">
      <c r="A29" s="450"/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5" x14ac:dyDescent="0.25">
      <c r="A30" s="449"/>
      <c r="B30" s="449"/>
      <c r="C30" s="449"/>
      <c r="D30" s="449"/>
      <c r="E30" s="449"/>
      <c r="F30" s="449"/>
      <c r="G30" s="449"/>
      <c r="H30" s="449"/>
      <c r="I30" s="449"/>
      <c r="J30" s="56"/>
    </row>
    <row r="31" spans="1:15" x14ac:dyDescent="0.25">
      <c r="A31" s="506"/>
      <c r="B31" s="506"/>
      <c r="C31" s="506"/>
      <c r="D31" s="506"/>
      <c r="E31" s="506"/>
      <c r="F31" s="506"/>
      <c r="G31" s="506"/>
      <c r="H31" s="506"/>
      <c r="I31" s="506"/>
      <c r="J31" s="506"/>
    </row>
    <row r="32" spans="1:15" x14ac:dyDescent="0.25">
      <c r="A32" s="449"/>
      <c r="B32" s="449"/>
      <c r="C32" s="449"/>
      <c r="D32" s="449"/>
      <c r="E32" s="449"/>
      <c r="F32" s="449"/>
      <c r="G32" s="449"/>
      <c r="H32" s="449"/>
      <c r="I32" s="449"/>
      <c r="J32" s="124"/>
    </row>
    <row r="33" spans="1:10" x14ac:dyDescent="0.25">
      <c r="A33" s="449"/>
      <c r="B33" s="449"/>
      <c r="C33" s="449"/>
      <c r="D33" s="449"/>
      <c r="E33" s="449"/>
      <c r="F33" s="449"/>
      <c r="G33" s="449"/>
      <c r="H33" s="449"/>
      <c r="I33" s="449"/>
      <c r="J33" s="56"/>
    </row>
    <row r="34" spans="1:10" x14ac:dyDescent="0.25">
      <c r="A34" s="506"/>
      <c r="B34" s="506"/>
      <c r="C34" s="506"/>
      <c r="D34" s="506"/>
      <c r="E34" s="506"/>
      <c r="F34" s="506"/>
      <c r="G34" s="506"/>
      <c r="H34" s="506"/>
      <c r="I34" s="506"/>
      <c r="J34" s="506"/>
    </row>
    <row r="35" spans="1:10" x14ac:dyDescent="0.25">
      <c r="A35" s="479"/>
      <c r="B35" s="479"/>
      <c r="C35" s="479"/>
      <c r="D35" s="479"/>
      <c r="E35" s="479"/>
      <c r="F35" s="479"/>
      <c r="G35" s="479"/>
      <c r="H35" s="479"/>
      <c r="I35" s="479"/>
      <c r="J35" s="479"/>
    </row>
    <row r="36" spans="1:10" x14ac:dyDescent="0.25">
      <c r="J36" s="56"/>
    </row>
    <row r="37" spans="1:10" x14ac:dyDescent="0.25">
      <c r="A37" s="449"/>
      <c r="B37" s="449"/>
      <c r="C37" s="449"/>
      <c r="D37" s="449"/>
      <c r="E37" s="449"/>
      <c r="F37" s="449"/>
      <c r="G37" s="449"/>
      <c r="H37" s="449"/>
      <c r="I37" s="449"/>
      <c r="J37" s="56"/>
    </row>
    <row r="38" spans="1:10" x14ac:dyDescent="0.25">
      <c r="A38" s="506"/>
      <c r="B38" s="506"/>
      <c r="C38" s="506"/>
      <c r="D38" s="506"/>
      <c r="E38" s="506"/>
      <c r="F38" s="506"/>
      <c r="G38" s="506"/>
      <c r="H38" s="506"/>
      <c r="I38" s="506"/>
      <c r="J38" s="506"/>
    </row>
    <row r="39" spans="1:10" x14ac:dyDescent="0.25">
      <c r="A39" s="479"/>
      <c r="B39" s="479"/>
      <c r="C39" s="479"/>
      <c r="D39" s="479"/>
      <c r="E39" s="479"/>
      <c r="F39" s="479"/>
      <c r="G39" s="479"/>
      <c r="H39" s="479"/>
      <c r="I39" s="479"/>
      <c r="J39" s="479"/>
    </row>
  </sheetData>
  <mergeCells count="52">
    <mergeCell ref="A39:J39"/>
    <mergeCell ref="A27:N27"/>
    <mergeCell ref="A28:N28"/>
    <mergeCell ref="A29:N29"/>
    <mergeCell ref="A30:I30"/>
    <mergeCell ref="A31:J31"/>
    <mergeCell ref="A32:I32"/>
    <mergeCell ref="A33:I33"/>
    <mergeCell ref="A34:J34"/>
    <mergeCell ref="A35:J35"/>
    <mergeCell ref="A37:I37"/>
    <mergeCell ref="A38:J38"/>
    <mergeCell ref="A26:N26"/>
    <mergeCell ref="K14:N14"/>
    <mergeCell ref="K15:N15"/>
    <mergeCell ref="K16:N16"/>
    <mergeCell ref="K17:N17"/>
    <mergeCell ref="K18:N18"/>
    <mergeCell ref="K19:N19"/>
    <mergeCell ref="K20:N20"/>
    <mergeCell ref="K21:N21"/>
    <mergeCell ref="A23:B23"/>
    <mergeCell ref="A24:N24"/>
    <mergeCell ref="A25:N25"/>
    <mergeCell ref="O7:O8"/>
    <mergeCell ref="H9:J9"/>
    <mergeCell ref="K10:N10"/>
    <mergeCell ref="K11:N11"/>
    <mergeCell ref="K12:N12"/>
    <mergeCell ref="K13:N13"/>
    <mergeCell ref="A5:C5"/>
    <mergeCell ref="G5:I5"/>
    <mergeCell ref="J5:N5"/>
    <mergeCell ref="A7:A8"/>
    <mergeCell ref="B7:B8"/>
    <mergeCell ref="C7:C8"/>
    <mergeCell ref="E7:F7"/>
    <mergeCell ref="G7:G8"/>
    <mergeCell ref="H7:J7"/>
    <mergeCell ref="K7:N9"/>
    <mergeCell ref="A3:C3"/>
    <mergeCell ref="G3:I3"/>
    <mergeCell ref="J3:N3"/>
    <mergeCell ref="A4:C4"/>
    <mergeCell ref="G4:I4"/>
    <mergeCell ref="J4:N4"/>
    <mergeCell ref="A1:C1"/>
    <mergeCell ref="G1:I1"/>
    <mergeCell ref="J1:N1"/>
    <mergeCell ref="A2:C2"/>
    <mergeCell ref="G2:I2"/>
    <mergeCell ref="J2:N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&amp;C&amp;"-,Fett"&amp;14Parkhäuser 
Parkhaus 4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="90" zoomScaleNormal="100" zoomScalePageLayoutView="90" workbookViewId="0">
      <selection activeCell="A3" sqref="A3:C3"/>
    </sheetView>
  </sheetViews>
  <sheetFormatPr baseColWidth="10" defaultColWidth="9.140625" defaultRowHeight="15" x14ac:dyDescent="0.25"/>
  <cols>
    <col min="1" max="1" width="23.7109375" style="2" customWidth="1"/>
    <col min="2" max="2" width="7.85546875" style="2" customWidth="1"/>
    <col min="3" max="3" width="38.85546875" style="2" customWidth="1"/>
    <col min="4" max="4" width="7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509</v>
      </c>
      <c r="B1" s="352"/>
      <c r="C1" s="352"/>
      <c r="D1" s="40">
        <f>'Inhalt-Verbrauch'!D37</f>
        <v>0</v>
      </c>
      <c r="E1" s="14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40"/>
      <c r="E2" s="14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40"/>
      <c r="E3" s="14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40"/>
      <c r="E4" s="2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40"/>
      <c r="E5" s="2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27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25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126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/>
      <c r="B10" s="45"/>
      <c r="C10" s="45"/>
      <c r="D10" s="179"/>
      <c r="E10" s="47"/>
      <c r="F10" s="47"/>
      <c r="G10" s="47"/>
      <c r="H10" s="47"/>
      <c r="I10" s="48"/>
      <c r="J10" s="49"/>
      <c r="K10" s="543"/>
      <c r="L10" s="544"/>
      <c r="M10" s="544"/>
      <c r="N10" s="545"/>
      <c r="O10" s="99"/>
    </row>
    <row r="11" spans="1:15" x14ac:dyDescent="0.25">
      <c r="A11" s="83"/>
      <c r="B11" s="83"/>
      <c r="C11" s="83"/>
      <c r="D11" s="174"/>
      <c r="E11" s="175"/>
      <c r="F11" s="175"/>
      <c r="G11" s="175"/>
      <c r="H11" s="176"/>
      <c r="I11" s="177"/>
      <c r="J11" s="178"/>
      <c r="K11" s="543"/>
      <c r="L11" s="544"/>
      <c r="M11" s="544"/>
      <c r="N11" s="545"/>
      <c r="O11" s="43"/>
    </row>
    <row r="12" spans="1:15" x14ac:dyDescent="0.25">
      <c r="A12" s="88"/>
      <c r="B12" s="39"/>
      <c r="C12" s="39"/>
      <c r="D12" s="89"/>
      <c r="E12" s="90"/>
      <c r="F12" s="90"/>
      <c r="G12" s="90"/>
      <c r="H12" s="91"/>
      <c r="I12" s="92"/>
      <c r="J12" s="130"/>
      <c r="K12" s="543"/>
      <c r="L12" s="544"/>
      <c r="M12" s="544"/>
      <c r="N12" s="545"/>
      <c r="O12" s="43"/>
    </row>
    <row r="13" spans="1:15" ht="15.75" customHeight="1" x14ac:dyDescent="0.25">
      <c r="A13" s="39"/>
      <c r="B13" s="84"/>
      <c r="C13" s="84"/>
      <c r="D13" s="89"/>
      <c r="E13" s="90"/>
      <c r="F13" s="90"/>
      <c r="G13" s="90"/>
      <c r="H13" s="91"/>
      <c r="I13" s="92"/>
      <c r="J13" s="130"/>
      <c r="K13" s="543"/>
      <c r="L13" s="544"/>
      <c r="M13" s="544"/>
      <c r="N13" s="545"/>
      <c r="O13" s="44"/>
    </row>
    <row r="14" spans="1:15" x14ac:dyDescent="0.25">
      <c r="A14" s="39"/>
      <c r="B14" s="84"/>
      <c r="C14" s="84"/>
      <c r="D14" s="89"/>
      <c r="E14" s="90"/>
      <c r="F14" s="90"/>
      <c r="G14" s="90"/>
      <c r="H14" s="91"/>
      <c r="I14" s="92"/>
      <c r="J14" s="130"/>
      <c r="K14" s="543"/>
      <c r="L14" s="544"/>
      <c r="M14" s="544"/>
      <c r="N14" s="545"/>
      <c r="O14" s="44"/>
    </row>
    <row r="15" spans="1:15" ht="17.25" customHeight="1" x14ac:dyDescent="0.25">
      <c r="A15" s="180"/>
      <c r="B15" s="181"/>
      <c r="C15" s="182"/>
      <c r="D15" s="16"/>
      <c r="E15" s="16"/>
      <c r="F15" s="16"/>
      <c r="G15" s="16"/>
      <c r="H15" s="27"/>
      <c r="I15" s="42"/>
      <c r="J15" s="130"/>
      <c r="K15" s="543"/>
      <c r="L15" s="544"/>
      <c r="M15" s="544"/>
      <c r="N15" s="545"/>
      <c r="O15" s="44"/>
    </row>
    <row r="16" spans="1:15" ht="18.75" customHeight="1" x14ac:dyDescent="0.25">
      <c r="A16" s="86"/>
      <c r="B16" s="26"/>
      <c r="C16" s="87"/>
      <c r="D16" s="16"/>
      <c r="E16" s="16"/>
      <c r="F16" s="16"/>
      <c r="G16" s="16"/>
      <c r="H16" s="90"/>
      <c r="I16" s="4"/>
      <c r="J16" s="4"/>
      <c r="K16" s="543"/>
      <c r="L16" s="544"/>
      <c r="M16" s="544"/>
      <c r="N16" s="545"/>
      <c r="O16" s="44"/>
    </row>
    <row r="17" spans="1:15" ht="16.5" customHeight="1" x14ac:dyDescent="0.25">
      <c r="A17" s="86"/>
      <c r="B17" s="26"/>
      <c r="C17" s="87"/>
      <c r="D17" s="16"/>
      <c r="E17" s="16"/>
      <c r="F17" s="16"/>
      <c r="G17" s="16"/>
      <c r="H17" s="90"/>
      <c r="I17" s="4"/>
      <c r="J17" s="4"/>
      <c r="K17" s="543"/>
      <c r="L17" s="544"/>
      <c r="M17" s="544"/>
      <c r="N17" s="545"/>
      <c r="O17" s="44"/>
    </row>
    <row r="18" spans="1:15" ht="18.75" customHeight="1" x14ac:dyDescent="0.25">
      <c r="A18" s="86"/>
      <c r="B18" s="26"/>
      <c r="C18" s="87"/>
      <c r="D18" s="16"/>
      <c r="E18" s="16"/>
      <c r="F18" s="16"/>
      <c r="G18" s="16"/>
      <c r="H18" s="90"/>
      <c r="I18" s="4"/>
      <c r="J18" s="4"/>
      <c r="K18" s="543"/>
      <c r="L18" s="544"/>
      <c r="M18" s="544"/>
      <c r="N18" s="545"/>
      <c r="O18" s="44"/>
    </row>
    <row r="19" spans="1:15" ht="15.75" customHeight="1" x14ac:dyDescent="0.25">
      <c r="A19" s="86"/>
      <c r="B19" s="26"/>
      <c r="C19" s="95"/>
      <c r="J19" s="4"/>
      <c r="K19" s="543"/>
      <c r="L19" s="544"/>
      <c r="M19" s="544"/>
      <c r="N19" s="545"/>
      <c r="O19" s="44"/>
    </row>
    <row r="20" spans="1:15" x14ac:dyDescent="0.25">
      <c r="A20" s="98"/>
      <c r="B20" s="4"/>
      <c r="D20" s="96"/>
      <c r="E20" s="96"/>
      <c r="F20" s="96"/>
      <c r="G20" s="97"/>
      <c r="I20" s="41"/>
      <c r="J20" s="4"/>
      <c r="K20" s="476"/>
      <c r="L20" s="484"/>
      <c r="M20" s="484"/>
      <c r="N20" s="477"/>
      <c r="O20" s="44"/>
    </row>
    <row r="21" spans="1:15" x14ac:dyDescent="0.25">
      <c r="A21" s="30" t="s">
        <v>27</v>
      </c>
      <c r="B21" s="4"/>
      <c r="C21" s="4"/>
      <c r="D21" s="4"/>
      <c r="E21" s="4"/>
      <c r="F21" s="4"/>
      <c r="G21" s="4"/>
      <c r="H21" s="4"/>
      <c r="I21" s="31">
        <f>SUM(I10:I18)</f>
        <v>0</v>
      </c>
      <c r="J21" s="4"/>
      <c r="K21" s="476"/>
      <c r="L21" s="484"/>
      <c r="M21" s="484"/>
      <c r="N21" s="477"/>
      <c r="O21" s="4"/>
    </row>
    <row r="23" spans="1:15" x14ac:dyDescent="0.25">
      <c r="A23" s="506"/>
      <c r="B23" s="506"/>
      <c r="C23" s="56"/>
      <c r="D23" s="56"/>
      <c r="E23" s="56"/>
      <c r="F23" s="56"/>
      <c r="G23" s="56"/>
      <c r="H23" s="56"/>
      <c r="I23" s="56"/>
      <c r="J23" s="56"/>
    </row>
    <row r="24" spans="1:15" x14ac:dyDescent="0.25">
      <c r="A24" s="450"/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</row>
    <row r="25" spans="1:15" x14ac:dyDescent="0.25">
      <c r="A25" s="450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</row>
    <row r="26" spans="1:15" x14ac:dyDescent="0.25">
      <c r="A26" s="450"/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</row>
    <row r="27" spans="1:15" x14ac:dyDescent="0.25">
      <c r="A27" s="450"/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0"/>
      <c r="M27" s="450"/>
      <c r="N27" s="450"/>
    </row>
    <row r="28" spans="1:15" x14ac:dyDescent="0.25">
      <c r="A28" s="450"/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5" x14ac:dyDescent="0.25">
      <c r="A29" s="450"/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5" x14ac:dyDescent="0.25">
      <c r="A30" s="449"/>
      <c r="B30" s="449"/>
      <c r="C30" s="449"/>
      <c r="D30" s="449"/>
      <c r="E30" s="449"/>
      <c r="F30" s="449"/>
      <c r="G30" s="449"/>
      <c r="H30" s="449"/>
      <c r="I30" s="449"/>
      <c r="J30" s="56"/>
    </row>
    <row r="31" spans="1:15" x14ac:dyDescent="0.25">
      <c r="A31" s="506"/>
      <c r="B31" s="506"/>
      <c r="C31" s="506"/>
      <c r="D31" s="506"/>
      <c r="E31" s="506"/>
      <c r="F31" s="506"/>
      <c r="G31" s="506"/>
      <c r="H31" s="506"/>
      <c r="I31" s="506"/>
      <c r="J31" s="506"/>
    </row>
    <row r="32" spans="1:15" x14ac:dyDescent="0.25">
      <c r="A32" s="449"/>
      <c r="B32" s="449"/>
      <c r="C32" s="449"/>
      <c r="D32" s="449"/>
      <c r="E32" s="449"/>
      <c r="F32" s="449"/>
      <c r="G32" s="449"/>
      <c r="H32" s="449"/>
      <c r="I32" s="449"/>
      <c r="J32" s="124"/>
    </row>
    <row r="33" spans="1:10" x14ac:dyDescent="0.25">
      <c r="A33" s="449"/>
      <c r="B33" s="449"/>
      <c r="C33" s="449"/>
      <c r="D33" s="449"/>
      <c r="E33" s="449"/>
      <c r="F33" s="449"/>
      <c r="G33" s="449"/>
      <c r="H33" s="449"/>
      <c r="I33" s="449"/>
      <c r="J33" s="56"/>
    </row>
    <row r="34" spans="1:10" x14ac:dyDescent="0.25">
      <c r="A34" s="506"/>
      <c r="B34" s="506"/>
      <c r="C34" s="506"/>
      <c r="D34" s="506"/>
      <c r="E34" s="506"/>
      <c r="F34" s="506"/>
      <c r="G34" s="506"/>
      <c r="H34" s="506"/>
      <c r="I34" s="506"/>
      <c r="J34" s="506"/>
    </row>
    <row r="35" spans="1:10" x14ac:dyDescent="0.25">
      <c r="A35" s="479"/>
      <c r="B35" s="479"/>
      <c r="C35" s="479"/>
      <c r="D35" s="479"/>
      <c r="E35" s="479"/>
      <c r="F35" s="479"/>
      <c r="G35" s="479"/>
      <c r="H35" s="479"/>
      <c r="I35" s="479"/>
      <c r="J35" s="479"/>
    </row>
    <row r="36" spans="1:10" x14ac:dyDescent="0.25">
      <c r="J36" s="56"/>
    </row>
    <row r="37" spans="1:10" x14ac:dyDescent="0.25">
      <c r="A37" s="449"/>
      <c r="B37" s="449"/>
      <c r="C37" s="449"/>
      <c r="D37" s="449"/>
      <c r="E37" s="449"/>
      <c r="F37" s="449"/>
      <c r="G37" s="449"/>
      <c r="H37" s="449"/>
      <c r="I37" s="449"/>
      <c r="J37" s="56"/>
    </row>
    <row r="38" spans="1:10" x14ac:dyDescent="0.25">
      <c r="A38" s="506"/>
      <c r="B38" s="506"/>
      <c r="C38" s="506"/>
      <c r="D38" s="506"/>
      <c r="E38" s="506"/>
      <c r="F38" s="506"/>
      <c r="G38" s="506"/>
      <c r="H38" s="506"/>
      <c r="I38" s="506"/>
      <c r="J38" s="506"/>
    </row>
    <row r="39" spans="1:10" x14ac:dyDescent="0.25">
      <c r="A39" s="479"/>
      <c r="B39" s="479"/>
      <c r="C39" s="479"/>
      <c r="D39" s="479"/>
      <c r="E39" s="479"/>
      <c r="F39" s="479"/>
      <c r="G39" s="479"/>
      <c r="H39" s="479"/>
      <c r="I39" s="479"/>
      <c r="J39" s="479"/>
    </row>
  </sheetData>
  <mergeCells count="52">
    <mergeCell ref="A39:J39"/>
    <mergeCell ref="A27:N27"/>
    <mergeCell ref="A28:N28"/>
    <mergeCell ref="A29:N29"/>
    <mergeCell ref="A30:I30"/>
    <mergeCell ref="A31:J31"/>
    <mergeCell ref="A32:I32"/>
    <mergeCell ref="A33:I33"/>
    <mergeCell ref="A34:J34"/>
    <mergeCell ref="A35:J35"/>
    <mergeCell ref="A37:I37"/>
    <mergeCell ref="A38:J38"/>
    <mergeCell ref="A26:N26"/>
    <mergeCell ref="K14:N14"/>
    <mergeCell ref="K15:N15"/>
    <mergeCell ref="K16:N16"/>
    <mergeCell ref="K17:N17"/>
    <mergeCell ref="K18:N18"/>
    <mergeCell ref="K19:N19"/>
    <mergeCell ref="K20:N20"/>
    <mergeCell ref="K21:N21"/>
    <mergeCell ref="A23:B23"/>
    <mergeCell ref="A24:N24"/>
    <mergeCell ref="A25:N25"/>
    <mergeCell ref="O7:O8"/>
    <mergeCell ref="H9:J9"/>
    <mergeCell ref="K10:N10"/>
    <mergeCell ref="K11:N11"/>
    <mergeCell ref="K12:N12"/>
    <mergeCell ref="K13:N13"/>
    <mergeCell ref="A5:C5"/>
    <mergeCell ref="G5:I5"/>
    <mergeCell ref="J5:N5"/>
    <mergeCell ref="A7:A8"/>
    <mergeCell ref="B7:B8"/>
    <mergeCell ref="C7:C8"/>
    <mergeCell ref="E7:F7"/>
    <mergeCell ref="G7:G8"/>
    <mergeCell ref="H7:J7"/>
    <mergeCell ref="K7:N9"/>
    <mergeCell ref="A3:C3"/>
    <mergeCell ref="G3:I3"/>
    <mergeCell ref="J3:N3"/>
    <mergeCell ref="A4:C4"/>
    <mergeCell ref="G4:I4"/>
    <mergeCell ref="J4:N4"/>
    <mergeCell ref="A1:C1"/>
    <mergeCell ref="G1:I1"/>
    <mergeCell ref="J1:N1"/>
    <mergeCell ref="A2:C2"/>
    <mergeCell ref="G2:I2"/>
    <mergeCell ref="J2:N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&amp;C&amp;"-,Fett"&amp;14Parkhäuser 
Parkhaus 5
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Layout" topLeftCell="A7" zoomScaleNormal="100" workbookViewId="0">
      <selection activeCell="A3" sqref="A3:C3"/>
    </sheetView>
  </sheetViews>
  <sheetFormatPr baseColWidth="10" defaultColWidth="9.140625" defaultRowHeight="15" x14ac:dyDescent="0.25"/>
  <cols>
    <col min="1" max="1" width="15.42578125" style="2" customWidth="1"/>
    <col min="2" max="2" width="7.85546875" style="2" customWidth="1"/>
    <col min="3" max="3" width="45.28515625" style="2" customWidth="1"/>
    <col min="4" max="4" width="9.140625" style="2" customWidth="1"/>
    <col min="5" max="5" width="6" style="2" customWidth="1"/>
    <col min="6" max="6" width="6.5703125" style="2" customWidth="1"/>
    <col min="7" max="7" width="9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510</v>
      </c>
      <c r="B1" s="352"/>
      <c r="C1" s="352"/>
      <c r="D1" s="40">
        <f>'Inhalt-Verbrauch'!D40</f>
        <v>122488</v>
      </c>
      <c r="E1" s="22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40">
        <f>'Inhalt-Verbrauch'!D42</f>
        <v>241062.8</v>
      </c>
      <c r="E2" s="22" t="s">
        <v>26</v>
      </c>
      <c r="G2" s="353" t="s">
        <v>270</v>
      </c>
      <c r="H2" s="353"/>
      <c r="I2" s="353"/>
      <c r="J2" s="352"/>
      <c r="K2" s="352"/>
      <c r="L2" s="352"/>
      <c r="M2" s="352"/>
      <c r="N2" s="352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G3" s="353" t="s">
        <v>273</v>
      </c>
      <c r="H3" s="353"/>
      <c r="I3" s="353"/>
      <c r="J3" s="352"/>
      <c r="K3" s="352"/>
      <c r="L3" s="352"/>
      <c r="M3" s="352"/>
      <c r="N3" s="352"/>
    </row>
    <row r="4" spans="1:15" ht="15" customHeight="1" x14ac:dyDescent="0.25">
      <c r="A4" s="352" t="s">
        <v>137</v>
      </c>
      <c r="B4" s="352"/>
      <c r="C4" s="352"/>
      <c r="D4" s="187">
        <f>D1/D2*100</f>
        <v>50.811655717929106</v>
      </c>
      <c r="E4" s="4" t="s">
        <v>15</v>
      </c>
      <c r="G4" s="353" t="s">
        <v>271</v>
      </c>
      <c r="H4" s="353"/>
      <c r="I4" s="353"/>
      <c r="J4" s="352"/>
      <c r="K4" s="352"/>
      <c r="L4" s="352"/>
      <c r="M4" s="352"/>
      <c r="N4" s="352"/>
    </row>
    <row r="5" spans="1:15" ht="15.75" x14ac:dyDescent="0.25">
      <c r="A5" s="352" t="s">
        <v>29</v>
      </c>
      <c r="B5" s="352"/>
      <c r="C5" s="352"/>
      <c r="D5" s="190">
        <f>D1/D3*100</f>
        <v>4.194527622180753</v>
      </c>
      <c r="E5" s="4" t="s">
        <v>15</v>
      </c>
      <c r="G5" s="353" t="s">
        <v>272</v>
      </c>
      <c r="H5" s="353"/>
      <c r="I5" s="353"/>
      <c r="J5" s="352"/>
      <c r="K5" s="352"/>
      <c r="L5" s="352"/>
      <c r="M5" s="352"/>
      <c r="N5" s="352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27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301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126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 t="s">
        <v>41</v>
      </c>
      <c r="B10" s="45" t="s">
        <v>35</v>
      </c>
      <c r="C10" s="45" t="s">
        <v>391</v>
      </c>
      <c r="D10" s="46">
        <v>66</v>
      </c>
      <c r="E10" s="47">
        <v>24</v>
      </c>
      <c r="F10" s="47">
        <v>365</v>
      </c>
      <c r="G10" s="175">
        <v>5.3999999999999999E-2</v>
      </c>
      <c r="H10" s="47"/>
      <c r="I10" s="48">
        <f>(D10*E10*F10*G10)*0.3</f>
        <v>9366.1919999999991</v>
      </c>
      <c r="J10" s="49"/>
      <c r="K10" s="543"/>
      <c r="L10" s="544"/>
      <c r="M10" s="544"/>
      <c r="N10" s="545"/>
      <c r="O10" s="99"/>
    </row>
    <row r="11" spans="1:15" x14ac:dyDescent="0.25">
      <c r="A11" s="45" t="s">
        <v>41</v>
      </c>
      <c r="B11" s="45" t="s">
        <v>35</v>
      </c>
      <c r="C11" s="45" t="s">
        <v>392</v>
      </c>
      <c r="D11" s="46">
        <v>65</v>
      </c>
      <c r="E11" s="47">
        <v>24</v>
      </c>
      <c r="F11" s="47">
        <v>365</v>
      </c>
      <c r="G11" s="175">
        <v>5.3999999999999999E-2</v>
      </c>
      <c r="H11" s="47"/>
      <c r="I11" s="48">
        <f>(D11*E11*F11*G11)</f>
        <v>30747.599999999999</v>
      </c>
      <c r="J11" s="178"/>
      <c r="K11" s="543"/>
      <c r="L11" s="544"/>
      <c r="M11" s="544"/>
      <c r="N11" s="545"/>
      <c r="O11" s="43"/>
    </row>
    <row r="12" spans="1:15" x14ac:dyDescent="0.25">
      <c r="A12" s="45" t="s">
        <v>41</v>
      </c>
      <c r="B12" s="45" t="s">
        <v>35</v>
      </c>
      <c r="C12" s="45" t="s">
        <v>393</v>
      </c>
      <c r="D12" s="46">
        <v>100</v>
      </c>
      <c r="E12" s="47">
        <v>24</v>
      </c>
      <c r="F12" s="47">
        <v>365</v>
      </c>
      <c r="G12" s="175">
        <v>5.3999999999999999E-2</v>
      </c>
      <c r="H12" s="47"/>
      <c r="I12" s="48">
        <f>(D12*E12*F12*G12)</f>
        <v>47304</v>
      </c>
      <c r="J12" s="130"/>
      <c r="K12" s="543"/>
      <c r="L12" s="544"/>
      <c r="M12" s="544"/>
      <c r="N12" s="545"/>
      <c r="O12" s="43"/>
    </row>
    <row r="13" spans="1:15" ht="15.75" customHeight="1" x14ac:dyDescent="0.25">
      <c r="A13" s="45" t="s">
        <v>41</v>
      </c>
      <c r="B13" s="45" t="s">
        <v>35</v>
      </c>
      <c r="C13" s="45" t="s">
        <v>395</v>
      </c>
      <c r="D13" s="46">
        <v>100</v>
      </c>
      <c r="E13" s="47">
        <v>24</v>
      </c>
      <c r="F13" s="47">
        <v>365</v>
      </c>
      <c r="G13" s="175">
        <v>5.3999999999999999E-2</v>
      </c>
      <c r="H13" s="47"/>
      <c r="I13" s="48">
        <f>(D13*E13*F13*G13)*0.25</f>
        <v>11826</v>
      </c>
      <c r="J13" s="130"/>
      <c r="K13" s="543"/>
      <c r="L13" s="544"/>
      <c r="M13" s="544"/>
      <c r="N13" s="545"/>
      <c r="O13" s="44"/>
    </row>
    <row r="14" spans="1:15" x14ac:dyDescent="0.25">
      <c r="A14" s="45" t="s">
        <v>41</v>
      </c>
      <c r="B14" s="45" t="s">
        <v>35</v>
      </c>
      <c r="C14" s="45" t="s">
        <v>394</v>
      </c>
      <c r="D14" s="46">
        <v>102</v>
      </c>
      <c r="E14" s="47">
        <v>24</v>
      </c>
      <c r="F14" s="47">
        <v>365</v>
      </c>
      <c r="G14" s="175">
        <v>5.3999999999999999E-2</v>
      </c>
      <c r="H14" s="47"/>
      <c r="I14" s="48">
        <f>(D14*E14*F14*G14)*0.25</f>
        <v>12062.52</v>
      </c>
      <c r="J14" s="130"/>
      <c r="K14" s="543"/>
      <c r="L14" s="544"/>
      <c r="M14" s="544"/>
      <c r="N14" s="545"/>
      <c r="O14" s="44"/>
    </row>
    <row r="15" spans="1:15" ht="17.25" customHeight="1" x14ac:dyDescent="0.25">
      <c r="A15" s="45" t="s">
        <v>293</v>
      </c>
      <c r="B15" s="45" t="s">
        <v>35</v>
      </c>
      <c r="C15" s="45" t="s">
        <v>294</v>
      </c>
      <c r="D15" s="46">
        <v>1</v>
      </c>
      <c r="E15" s="47">
        <v>24</v>
      </c>
      <c r="F15" s="47">
        <v>365</v>
      </c>
      <c r="G15" s="175">
        <v>0.12</v>
      </c>
      <c r="H15" s="47"/>
      <c r="I15" s="48">
        <f>D15*E15*F15*G15</f>
        <v>1051.2</v>
      </c>
      <c r="J15" s="130"/>
      <c r="K15" s="543"/>
      <c r="L15" s="544"/>
      <c r="M15" s="544"/>
      <c r="N15" s="545"/>
      <c r="O15" s="44"/>
    </row>
    <row r="16" spans="1:15" ht="18.75" customHeight="1" x14ac:dyDescent="0.25">
      <c r="A16" s="86" t="s">
        <v>135</v>
      </c>
      <c r="B16" s="26" t="s">
        <v>35</v>
      </c>
      <c r="C16" s="87" t="s">
        <v>295</v>
      </c>
      <c r="D16" s="16">
        <v>1</v>
      </c>
      <c r="E16" s="546" t="s">
        <v>296</v>
      </c>
      <c r="F16" s="547"/>
      <c r="G16" s="16">
        <v>15</v>
      </c>
      <c r="H16" s="90"/>
      <c r="I16" s="48">
        <f>D16*G16</f>
        <v>15</v>
      </c>
      <c r="J16" s="4"/>
      <c r="K16" s="476" t="s">
        <v>69</v>
      </c>
      <c r="L16" s="484"/>
      <c r="M16" s="484"/>
      <c r="N16" s="477"/>
      <c r="O16" s="44"/>
    </row>
    <row r="17" spans="1:15" ht="18.75" customHeight="1" x14ac:dyDescent="0.25">
      <c r="A17" s="86" t="s">
        <v>297</v>
      </c>
      <c r="B17" s="26" t="s">
        <v>35</v>
      </c>
      <c r="C17" s="87" t="s">
        <v>298</v>
      </c>
      <c r="D17" s="16">
        <v>1</v>
      </c>
      <c r="E17" s="138">
        <v>0.25</v>
      </c>
      <c r="F17" s="36">
        <v>365</v>
      </c>
      <c r="G17" s="16">
        <v>4</v>
      </c>
      <c r="H17" s="90"/>
      <c r="I17" s="48">
        <f>D17*E17*F17*G17</f>
        <v>365</v>
      </c>
      <c r="J17" s="4"/>
      <c r="K17" s="476" t="s">
        <v>69</v>
      </c>
      <c r="L17" s="484"/>
      <c r="M17" s="484"/>
      <c r="N17" s="477"/>
      <c r="O17" s="44"/>
    </row>
    <row r="18" spans="1:15" ht="16.5" customHeight="1" x14ac:dyDescent="0.25">
      <c r="A18" s="86" t="s">
        <v>135</v>
      </c>
      <c r="B18" s="26" t="s">
        <v>35</v>
      </c>
      <c r="C18" s="87" t="s">
        <v>302</v>
      </c>
      <c r="D18" s="16">
        <v>2</v>
      </c>
      <c r="E18" s="16">
        <v>0.5</v>
      </c>
      <c r="F18" s="16">
        <v>20</v>
      </c>
      <c r="G18" s="16">
        <v>6</v>
      </c>
      <c r="H18" s="90"/>
      <c r="I18" s="48">
        <f>D18*E18*F18*G18</f>
        <v>120</v>
      </c>
      <c r="J18" s="4"/>
      <c r="K18" s="543"/>
      <c r="L18" s="544"/>
      <c r="M18" s="544"/>
      <c r="N18" s="545"/>
      <c r="O18" s="44"/>
    </row>
    <row r="19" spans="1:15" ht="18" x14ac:dyDescent="0.35">
      <c r="A19" s="83" t="s">
        <v>113</v>
      </c>
      <c r="B19" s="4" t="s">
        <v>35</v>
      </c>
      <c r="C19" s="4" t="s">
        <v>110</v>
      </c>
      <c r="D19" s="46">
        <v>1</v>
      </c>
      <c r="E19" s="47">
        <v>24</v>
      </c>
      <c r="F19" s="47">
        <v>365</v>
      </c>
      <c r="G19" s="47">
        <v>0.08</v>
      </c>
      <c r="H19" s="184"/>
      <c r="I19" s="41">
        <f t="shared" ref="I19" si="0">D19*E19*F19*G19</f>
        <v>700.80000000000007</v>
      </c>
      <c r="J19" s="130"/>
      <c r="K19" s="476"/>
      <c r="L19" s="484"/>
      <c r="M19" s="484"/>
      <c r="N19" s="477"/>
      <c r="O19" s="43" t="e">
        <f>I19/I28</f>
        <v>#DIV/0!</v>
      </c>
    </row>
    <row r="20" spans="1:15" ht="15.75" customHeight="1" x14ac:dyDescent="0.25">
      <c r="A20" s="39" t="s">
        <v>115</v>
      </c>
      <c r="B20" s="84" t="s">
        <v>35</v>
      </c>
      <c r="C20" s="84" t="s">
        <v>116</v>
      </c>
      <c r="D20" s="518">
        <v>1</v>
      </c>
      <c r="E20" s="518"/>
      <c r="F20" s="518"/>
      <c r="G20" s="518"/>
      <c r="H20" s="518"/>
      <c r="I20" s="518">
        <v>500</v>
      </c>
      <c r="J20" s="518"/>
      <c r="K20" s="524" t="s">
        <v>118</v>
      </c>
      <c r="L20" s="525"/>
      <c r="M20" s="525"/>
      <c r="N20" s="526"/>
      <c r="O20" s="44"/>
    </row>
    <row r="21" spans="1:15" ht="15.75" customHeight="1" x14ac:dyDescent="0.25">
      <c r="A21" s="39" t="s">
        <v>115</v>
      </c>
      <c r="B21" s="84" t="s">
        <v>35</v>
      </c>
      <c r="C21" s="84" t="s">
        <v>117</v>
      </c>
      <c r="D21" s="519"/>
      <c r="E21" s="519"/>
      <c r="F21" s="519"/>
      <c r="G21" s="519"/>
      <c r="H21" s="519"/>
      <c r="I21" s="519"/>
      <c r="J21" s="519"/>
      <c r="K21" s="527"/>
      <c r="L21" s="528"/>
      <c r="M21" s="528"/>
      <c r="N21" s="529"/>
      <c r="O21" s="44"/>
    </row>
    <row r="22" spans="1:15" x14ac:dyDescent="0.25">
      <c r="A22" s="88" t="s">
        <v>123</v>
      </c>
      <c r="B22" s="39" t="s">
        <v>35</v>
      </c>
      <c r="C22" s="39" t="s">
        <v>124</v>
      </c>
      <c r="D22" s="520"/>
      <c r="E22" s="520"/>
      <c r="F22" s="520"/>
      <c r="G22" s="520"/>
      <c r="H22" s="520"/>
      <c r="I22" s="520"/>
      <c r="J22" s="520"/>
      <c r="K22" s="530"/>
      <c r="L22" s="531"/>
      <c r="M22" s="531"/>
      <c r="N22" s="532"/>
      <c r="O22" s="44">
        <f>I21/I24</f>
        <v>0</v>
      </c>
    </row>
    <row r="23" spans="1:15" ht="19.5" customHeight="1" x14ac:dyDescent="0.25">
      <c r="A23" s="86" t="s">
        <v>61</v>
      </c>
      <c r="B23" s="26" t="s">
        <v>35</v>
      </c>
      <c r="C23" s="95" t="s">
        <v>134</v>
      </c>
      <c r="D23" s="16">
        <v>2</v>
      </c>
      <c r="E23" s="16">
        <v>20</v>
      </c>
      <c r="F23" s="16">
        <v>60</v>
      </c>
      <c r="G23" s="16">
        <v>0.25</v>
      </c>
      <c r="H23" s="27"/>
      <c r="I23" s="186">
        <f>D23*E23*F23*G23</f>
        <v>600</v>
      </c>
      <c r="J23" s="4"/>
      <c r="K23" s="476" t="s">
        <v>125</v>
      </c>
      <c r="L23" s="484"/>
      <c r="M23" s="484"/>
      <c r="N23" s="477"/>
      <c r="O23" s="44"/>
    </row>
    <row r="24" spans="1:15" ht="18.75" customHeight="1" x14ac:dyDescent="0.25">
      <c r="A24" s="86" t="s">
        <v>119</v>
      </c>
      <c r="B24" s="26" t="s">
        <v>35</v>
      </c>
      <c r="C24" s="87" t="s">
        <v>299</v>
      </c>
      <c r="D24" s="16">
        <v>2</v>
      </c>
      <c r="E24" s="16">
        <v>15</v>
      </c>
      <c r="F24" s="16">
        <v>1</v>
      </c>
      <c r="G24" s="16">
        <v>25</v>
      </c>
      <c r="H24" s="90"/>
      <c r="I24" s="186">
        <f>D24*E24*F24*G24</f>
        <v>750</v>
      </c>
      <c r="J24" s="4"/>
      <c r="K24" s="476" t="s">
        <v>69</v>
      </c>
      <c r="L24" s="484"/>
      <c r="M24" s="484"/>
      <c r="N24" s="477"/>
      <c r="O24" s="44"/>
    </row>
    <row r="25" spans="1:15" ht="15.75" customHeight="1" x14ac:dyDescent="0.25">
      <c r="A25" s="86"/>
      <c r="B25" s="26"/>
      <c r="C25" s="95"/>
      <c r="J25" s="4"/>
      <c r="K25" s="543"/>
      <c r="L25" s="544"/>
      <c r="M25" s="544"/>
      <c r="N25" s="545"/>
      <c r="O25" s="44"/>
    </row>
    <row r="26" spans="1:15" x14ac:dyDescent="0.25">
      <c r="A26" s="98"/>
      <c r="B26" s="4"/>
      <c r="D26" s="96"/>
      <c r="E26" s="96"/>
      <c r="F26" s="96"/>
      <c r="G26" s="97"/>
      <c r="I26" s="41"/>
      <c r="J26" s="4"/>
      <c r="K26" s="476"/>
      <c r="L26" s="484"/>
      <c r="M26" s="484"/>
      <c r="N26" s="477"/>
      <c r="O26" s="44"/>
    </row>
    <row r="27" spans="1:15" x14ac:dyDescent="0.25">
      <c r="A27" s="30" t="s">
        <v>27</v>
      </c>
      <c r="B27" s="4"/>
      <c r="C27" s="4"/>
      <c r="D27" s="4"/>
      <c r="E27" s="4"/>
      <c r="F27" s="4"/>
      <c r="G27" s="4"/>
      <c r="H27" s="4"/>
      <c r="I27" s="31">
        <f>SUM(I10:I24)</f>
        <v>115408.31200000001</v>
      </c>
      <c r="J27" s="4"/>
      <c r="K27" s="476"/>
      <c r="L27" s="484"/>
      <c r="M27" s="484"/>
      <c r="N27" s="477"/>
      <c r="O27" s="4"/>
    </row>
    <row r="29" spans="1:15" x14ac:dyDescent="0.25">
      <c r="A29" s="506"/>
      <c r="B29" s="506"/>
      <c r="C29" s="56"/>
      <c r="D29" s="56"/>
      <c r="E29" s="56"/>
      <c r="F29" s="56"/>
      <c r="G29" s="56"/>
      <c r="H29" s="56"/>
      <c r="I29" s="56"/>
      <c r="J29" s="56"/>
    </row>
    <row r="30" spans="1:15" x14ac:dyDescent="0.25">
      <c r="A30" s="480" t="s">
        <v>41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</row>
    <row r="31" spans="1:15" x14ac:dyDescent="0.25">
      <c r="A31" s="450" t="s">
        <v>303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</row>
    <row r="32" spans="1:15" x14ac:dyDescent="0.25">
      <c r="A32" s="450"/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</row>
    <row r="33" spans="1:14" x14ac:dyDescent="0.25">
      <c r="A33" s="506" t="s">
        <v>114</v>
      </c>
      <c r="B33" s="506"/>
      <c r="C33" s="56"/>
      <c r="D33" s="56"/>
      <c r="E33" s="56"/>
      <c r="F33" s="56"/>
      <c r="G33" s="56"/>
      <c r="H33" s="56"/>
      <c r="I33" s="56"/>
      <c r="J33" s="56"/>
    </row>
    <row r="34" spans="1:14" x14ac:dyDescent="0.25">
      <c r="A34" s="479" t="s">
        <v>122</v>
      </c>
      <c r="B34" s="479"/>
      <c r="C34" s="479"/>
      <c r="D34" s="479"/>
      <c r="E34" s="479"/>
      <c r="F34" s="479"/>
      <c r="G34" s="479"/>
      <c r="H34" s="479"/>
      <c r="I34" s="479"/>
      <c r="J34" s="479"/>
    </row>
    <row r="35" spans="1:14" x14ac:dyDescent="0.25">
      <c r="A35" s="479" t="s">
        <v>121</v>
      </c>
      <c r="B35" s="479"/>
      <c r="C35" s="479"/>
      <c r="D35" s="479"/>
      <c r="E35" s="479"/>
      <c r="F35" s="479"/>
      <c r="G35" s="479"/>
      <c r="H35" s="479"/>
      <c r="I35" s="479"/>
      <c r="J35" s="479"/>
    </row>
    <row r="36" spans="1:14" x14ac:dyDescent="0.25">
      <c r="A36" s="479" t="s">
        <v>131</v>
      </c>
      <c r="B36" s="479"/>
      <c r="C36" s="479"/>
      <c r="D36" s="479"/>
      <c r="E36" s="479"/>
      <c r="F36" s="479"/>
      <c r="G36" s="479"/>
      <c r="H36" s="479"/>
      <c r="I36" s="479"/>
      <c r="J36" s="479"/>
    </row>
    <row r="37" spans="1:14" x14ac:dyDescent="0.25">
      <c r="A37" s="479" t="s">
        <v>128</v>
      </c>
      <c r="B37" s="479"/>
      <c r="C37" s="479"/>
      <c r="D37" s="479"/>
      <c r="E37" s="479"/>
      <c r="F37" s="479"/>
      <c r="G37" s="479"/>
      <c r="H37" s="479"/>
      <c r="I37" s="479"/>
      <c r="J37" s="479"/>
    </row>
    <row r="38" spans="1:14" x14ac:dyDescent="0.25">
      <c r="A38" s="479" t="s">
        <v>130</v>
      </c>
      <c r="B38" s="479"/>
      <c r="C38" s="479"/>
      <c r="D38" s="479"/>
      <c r="E38" s="479"/>
      <c r="F38" s="479"/>
      <c r="G38" s="479"/>
      <c r="H38" s="479"/>
      <c r="I38" s="479"/>
      <c r="J38" s="479"/>
    </row>
    <row r="39" spans="1:14" x14ac:dyDescent="0.25">
      <c r="A39" s="479" t="s">
        <v>129</v>
      </c>
      <c r="B39" s="479"/>
      <c r="C39" s="479"/>
      <c r="D39" s="479"/>
      <c r="E39" s="479"/>
      <c r="F39" s="479"/>
      <c r="G39" s="479"/>
      <c r="H39" s="479"/>
      <c r="I39" s="479"/>
      <c r="J39" s="56"/>
    </row>
    <row r="40" spans="1:14" x14ac:dyDescent="0.25">
      <c r="A40" s="450"/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</row>
    <row r="41" spans="1:14" ht="18" x14ac:dyDescent="0.25">
      <c r="A41" s="506" t="s">
        <v>126</v>
      </c>
      <c r="B41" s="506"/>
      <c r="C41" s="506"/>
      <c r="D41" s="506"/>
      <c r="E41" s="506"/>
      <c r="F41" s="506"/>
      <c r="G41" s="506"/>
      <c r="H41" s="506"/>
      <c r="I41" s="506"/>
      <c r="J41" s="506"/>
    </row>
    <row r="42" spans="1:14" ht="18" x14ac:dyDescent="0.25">
      <c r="A42" s="479" t="s">
        <v>127</v>
      </c>
      <c r="B42" s="479"/>
      <c r="C42" s="479"/>
      <c r="D42" s="479"/>
      <c r="E42" s="479"/>
      <c r="F42" s="479"/>
      <c r="G42" s="479"/>
      <c r="H42" s="479"/>
      <c r="I42" s="479"/>
      <c r="J42" s="479"/>
    </row>
    <row r="43" spans="1:14" x14ac:dyDescent="0.25">
      <c r="A43" s="479" t="s">
        <v>304</v>
      </c>
      <c r="B43" s="479"/>
      <c r="C43" s="479"/>
      <c r="D43" s="479"/>
      <c r="E43" s="479"/>
      <c r="F43" s="479"/>
      <c r="G43" s="479"/>
      <c r="H43" s="479"/>
      <c r="I43" s="479"/>
      <c r="J43" s="56"/>
    </row>
    <row r="44" spans="1:14" x14ac:dyDescent="0.25">
      <c r="A44" s="449"/>
      <c r="B44" s="449"/>
      <c r="C44" s="449"/>
      <c r="D44" s="449"/>
      <c r="E44" s="449"/>
      <c r="F44" s="449"/>
      <c r="G44" s="449"/>
      <c r="H44" s="449"/>
      <c r="I44" s="449"/>
      <c r="J44" s="56"/>
    </row>
    <row r="45" spans="1:14" x14ac:dyDescent="0.25">
      <c r="A45" s="506"/>
      <c r="B45" s="506"/>
      <c r="C45" s="506"/>
      <c r="D45" s="506"/>
      <c r="E45" s="506"/>
      <c r="F45" s="506"/>
      <c r="G45" s="506"/>
      <c r="H45" s="506"/>
      <c r="I45" s="506"/>
      <c r="J45" s="506"/>
    </row>
    <row r="46" spans="1:14" x14ac:dyDescent="0.25">
      <c r="A46" s="479"/>
      <c r="B46" s="479"/>
      <c r="C46" s="479"/>
      <c r="D46" s="479"/>
      <c r="E46" s="479"/>
      <c r="F46" s="479"/>
      <c r="G46" s="479"/>
      <c r="H46" s="479"/>
      <c r="I46" s="479"/>
      <c r="J46" s="479"/>
    </row>
    <row r="47" spans="1:14" x14ac:dyDescent="0.25">
      <c r="J47" s="56"/>
    </row>
    <row r="48" spans="1:14" x14ac:dyDescent="0.25">
      <c r="A48" s="449"/>
      <c r="B48" s="449"/>
      <c r="C48" s="449"/>
      <c r="D48" s="449"/>
      <c r="E48" s="449"/>
      <c r="F48" s="449"/>
      <c r="G48" s="449"/>
      <c r="H48" s="449"/>
      <c r="I48" s="449"/>
      <c r="J48" s="56"/>
    </row>
    <row r="49" spans="1:10" x14ac:dyDescent="0.25">
      <c r="A49" s="506"/>
      <c r="B49" s="506"/>
      <c r="C49" s="506"/>
      <c r="D49" s="506"/>
      <c r="E49" s="506"/>
      <c r="F49" s="506"/>
      <c r="G49" s="506"/>
      <c r="H49" s="506"/>
      <c r="I49" s="506"/>
      <c r="J49" s="506"/>
    </row>
    <row r="50" spans="1:10" x14ac:dyDescent="0.25">
      <c r="A50" s="479"/>
      <c r="B50" s="479"/>
      <c r="C50" s="479"/>
      <c r="D50" s="479"/>
      <c r="E50" s="479"/>
      <c r="F50" s="479"/>
      <c r="G50" s="479"/>
      <c r="H50" s="479"/>
      <c r="I50" s="479"/>
      <c r="J50" s="479"/>
    </row>
  </sheetData>
  <mergeCells count="69">
    <mergeCell ref="K20:N22"/>
    <mergeCell ref="K23:N23"/>
    <mergeCell ref="K26:N26"/>
    <mergeCell ref="K27:N27"/>
    <mergeCell ref="F20:F22"/>
    <mergeCell ref="G20:G22"/>
    <mergeCell ref="H20:H22"/>
    <mergeCell ref="I20:I22"/>
    <mergeCell ref="J20:J22"/>
    <mergeCell ref="A50:J50"/>
    <mergeCell ref="A32:N32"/>
    <mergeCell ref="A40:N40"/>
    <mergeCell ref="A42:J42"/>
    <mergeCell ref="A43:I43"/>
    <mergeCell ref="A38:J38"/>
    <mergeCell ref="A39:I39"/>
    <mergeCell ref="A44:I44"/>
    <mergeCell ref="A45:J45"/>
    <mergeCell ref="A46:J46"/>
    <mergeCell ref="A48:I48"/>
    <mergeCell ref="A49:J49"/>
    <mergeCell ref="A41:J41"/>
    <mergeCell ref="A36:J36"/>
    <mergeCell ref="A34:J34"/>
    <mergeCell ref="A35:J35"/>
    <mergeCell ref="A37:J37"/>
    <mergeCell ref="A33:B33"/>
    <mergeCell ref="K14:N14"/>
    <mergeCell ref="K15:N15"/>
    <mergeCell ref="K16:N16"/>
    <mergeCell ref="K18:N18"/>
    <mergeCell ref="K24:N24"/>
    <mergeCell ref="K17:N17"/>
    <mergeCell ref="K19:N19"/>
    <mergeCell ref="A29:B29"/>
    <mergeCell ref="A30:N30"/>
    <mergeCell ref="A31:N31"/>
    <mergeCell ref="E16:F16"/>
    <mergeCell ref="D20:D22"/>
    <mergeCell ref="K25:N25"/>
    <mergeCell ref="E20:E22"/>
    <mergeCell ref="O7:O8"/>
    <mergeCell ref="H9:J9"/>
    <mergeCell ref="K10:N10"/>
    <mergeCell ref="K11:N11"/>
    <mergeCell ref="K12:N12"/>
    <mergeCell ref="K13:N13"/>
    <mergeCell ref="A5:C5"/>
    <mergeCell ref="G5:I5"/>
    <mergeCell ref="J5:N5"/>
    <mergeCell ref="A7:A8"/>
    <mergeCell ref="B7:B8"/>
    <mergeCell ref="C7:C8"/>
    <mergeCell ref="E7:F7"/>
    <mergeCell ref="G7:G8"/>
    <mergeCell ref="H7:J7"/>
    <mergeCell ref="K7:N9"/>
    <mergeCell ref="A3:C3"/>
    <mergeCell ref="G3:I3"/>
    <mergeCell ref="J3:N3"/>
    <mergeCell ref="A4:C4"/>
    <mergeCell ref="G4:I4"/>
    <mergeCell ref="J4:N4"/>
    <mergeCell ref="A1:C1"/>
    <mergeCell ref="G1:I1"/>
    <mergeCell ref="J1:N1"/>
    <mergeCell ref="A2:C2"/>
    <mergeCell ref="G2:I2"/>
    <mergeCell ref="J2:N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&amp;C&amp;"-,Fett"&amp;14Parkhäuser 
Parkhaus 6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Layout" zoomScaleNormal="100" workbookViewId="0">
      <selection activeCell="A3" sqref="A3:C3"/>
    </sheetView>
  </sheetViews>
  <sheetFormatPr baseColWidth="10" defaultColWidth="9.140625" defaultRowHeight="15" x14ac:dyDescent="0.25"/>
  <cols>
    <col min="1" max="1" width="18.140625" style="2" customWidth="1"/>
    <col min="2" max="2" width="6.85546875" style="2" customWidth="1"/>
    <col min="3" max="3" width="40.7109375" style="2" customWidth="1"/>
    <col min="4" max="4" width="9.140625" style="2" customWidth="1"/>
    <col min="5" max="5" width="6" style="2" customWidth="1"/>
    <col min="6" max="6" width="6.5703125" style="2" customWidth="1"/>
    <col min="7" max="7" width="8.85546875" style="2" customWidth="1"/>
    <col min="8" max="8" width="9.42578125" style="2" customWidth="1"/>
    <col min="9" max="9" width="10.5703125" style="2" customWidth="1"/>
    <col min="10" max="10" width="10.140625" style="2" customWidth="1"/>
    <col min="11" max="11" width="5.85546875" style="2" customWidth="1"/>
    <col min="12" max="12" width="12.140625" style="2" hidden="1" customWidth="1"/>
    <col min="13" max="13" width="16" style="2" customWidth="1"/>
    <col min="14" max="14" width="14.28515625" style="2" customWidth="1"/>
    <col min="15" max="15" width="13" style="2" customWidth="1"/>
    <col min="16" max="16384" width="9.140625" style="2"/>
  </cols>
  <sheetData>
    <row r="1" spans="1:15" s="14" customFormat="1" ht="16.5" customHeight="1" x14ac:dyDescent="0.25">
      <c r="A1" s="352" t="s">
        <v>511</v>
      </c>
      <c r="B1" s="352"/>
      <c r="C1" s="352"/>
      <c r="D1" s="40">
        <f>'Inhalt-Verbrauch'!D41</f>
        <v>33311.800000000003</v>
      </c>
      <c r="E1" s="22" t="s">
        <v>26</v>
      </c>
      <c r="G1" s="352" t="s">
        <v>266</v>
      </c>
      <c r="H1" s="352"/>
      <c r="I1" s="352"/>
      <c r="J1" s="352" t="s">
        <v>274</v>
      </c>
      <c r="K1" s="352"/>
      <c r="L1" s="352"/>
      <c r="M1" s="352"/>
      <c r="N1" s="352"/>
    </row>
    <row r="2" spans="1:15" s="14" customFormat="1" ht="16.5" customHeight="1" x14ac:dyDescent="0.25">
      <c r="A2" s="352" t="s">
        <v>138</v>
      </c>
      <c r="B2" s="352"/>
      <c r="C2" s="352"/>
      <c r="D2" s="40">
        <f>'Inhalt-Verbrauch'!D42</f>
        <v>241062.8</v>
      </c>
      <c r="E2" s="22" t="s">
        <v>26</v>
      </c>
      <c r="G2" s="353" t="s">
        <v>270</v>
      </c>
      <c r="H2" s="353"/>
      <c r="I2" s="353"/>
      <c r="J2" s="548" t="s">
        <v>292</v>
      </c>
      <c r="K2" s="548"/>
      <c r="L2" s="548"/>
      <c r="M2" s="548"/>
      <c r="N2" s="548"/>
    </row>
    <row r="3" spans="1:15" s="14" customFormat="1" ht="16.5" customHeight="1" x14ac:dyDescent="0.25">
      <c r="A3" s="352" t="s">
        <v>475</v>
      </c>
      <c r="B3" s="352"/>
      <c r="C3" s="352"/>
      <c r="D3" s="40">
        <f>'Inhalt-Verbrauch'!D51</f>
        <v>2920185.8</v>
      </c>
      <c r="E3" s="22" t="s">
        <v>26</v>
      </c>
      <c r="G3" s="353" t="s">
        <v>273</v>
      </c>
      <c r="H3" s="353"/>
      <c r="I3" s="353"/>
      <c r="J3" s="548" t="s">
        <v>292</v>
      </c>
      <c r="K3" s="548"/>
      <c r="L3" s="548"/>
      <c r="M3" s="548"/>
      <c r="N3" s="548"/>
    </row>
    <row r="4" spans="1:15" ht="15" customHeight="1" x14ac:dyDescent="0.25">
      <c r="A4" s="352" t="s">
        <v>137</v>
      </c>
      <c r="B4" s="352"/>
      <c r="C4" s="352"/>
      <c r="D4" s="187">
        <f>D1/D2*100</f>
        <v>13.818722756061907</v>
      </c>
      <c r="E4" s="4" t="s">
        <v>15</v>
      </c>
      <c r="G4" s="353" t="s">
        <v>271</v>
      </c>
      <c r="H4" s="353"/>
      <c r="I4" s="353"/>
      <c r="J4" s="548"/>
      <c r="K4" s="548"/>
      <c r="L4" s="548"/>
      <c r="M4" s="548"/>
      <c r="N4" s="548"/>
    </row>
    <row r="5" spans="1:15" ht="15.75" x14ac:dyDescent="0.25">
      <c r="A5" s="352" t="s">
        <v>29</v>
      </c>
      <c r="B5" s="352"/>
      <c r="C5" s="352"/>
      <c r="D5" s="190">
        <f>D1/D3*100</f>
        <v>1.1407424828926984</v>
      </c>
      <c r="E5" s="4" t="s">
        <v>15</v>
      </c>
      <c r="G5" s="353" t="s">
        <v>272</v>
      </c>
      <c r="H5" s="353"/>
      <c r="I5" s="353"/>
      <c r="J5" s="548"/>
      <c r="K5" s="548"/>
      <c r="L5" s="548"/>
      <c r="M5" s="548"/>
      <c r="N5" s="548"/>
    </row>
    <row r="6" spans="1:15" ht="15.75" thickBot="1" x14ac:dyDescent="0.3"/>
    <row r="7" spans="1:15" ht="15.75" customHeight="1" x14ac:dyDescent="0.25">
      <c r="A7" s="368" t="s">
        <v>16</v>
      </c>
      <c r="B7" s="424" t="s">
        <v>12</v>
      </c>
      <c r="C7" s="427" t="s">
        <v>17</v>
      </c>
      <c r="D7" s="127" t="s">
        <v>40</v>
      </c>
      <c r="E7" s="377" t="s">
        <v>22</v>
      </c>
      <c r="F7" s="377"/>
      <c r="G7" s="377" t="s">
        <v>18</v>
      </c>
      <c r="H7" s="503" t="s">
        <v>13</v>
      </c>
      <c r="I7" s="503"/>
      <c r="J7" s="504"/>
      <c r="K7" s="363" t="s">
        <v>300</v>
      </c>
      <c r="L7" s="380"/>
      <c r="M7" s="380"/>
      <c r="N7" s="380"/>
      <c r="O7" s="516" t="s">
        <v>14</v>
      </c>
    </row>
    <row r="8" spans="1:15" ht="15.75" x14ac:dyDescent="0.25">
      <c r="A8" s="487"/>
      <c r="B8" s="468"/>
      <c r="C8" s="469"/>
      <c r="D8" s="126"/>
      <c r="E8" s="25" t="s">
        <v>36</v>
      </c>
      <c r="F8" s="25" t="s">
        <v>37</v>
      </c>
      <c r="G8" s="378"/>
      <c r="H8" s="15" t="s">
        <v>20</v>
      </c>
      <c r="I8" s="10" t="s">
        <v>21</v>
      </c>
      <c r="J8" s="10" t="s">
        <v>19</v>
      </c>
      <c r="K8" s="411"/>
      <c r="L8" s="382"/>
      <c r="M8" s="382"/>
      <c r="N8" s="382"/>
      <c r="O8" s="517"/>
    </row>
    <row r="9" spans="1:15" ht="15" customHeight="1" thickBot="1" x14ac:dyDescent="0.3">
      <c r="A9" s="51"/>
      <c r="B9" s="52"/>
      <c r="C9" s="52"/>
      <c r="D9" s="53"/>
      <c r="E9" s="54" t="s">
        <v>38</v>
      </c>
      <c r="F9" s="54" t="s">
        <v>39</v>
      </c>
      <c r="G9" s="54" t="s">
        <v>23</v>
      </c>
      <c r="H9" s="495" t="s">
        <v>24</v>
      </c>
      <c r="I9" s="496"/>
      <c r="J9" s="497"/>
      <c r="K9" s="413"/>
      <c r="L9" s="384"/>
      <c r="M9" s="384"/>
      <c r="N9" s="384"/>
      <c r="O9" s="100" t="s">
        <v>15</v>
      </c>
    </row>
    <row r="10" spans="1:15" x14ac:dyDescent="0.25">
      <c r="A10" s="45" t="s">
        <v>41</v>
      </c>
      <c r="B10" s="45" t="s">
        <v>35</v>
      </c>
      <c r="C10" s="45" t="s">
        <v>396</v>
      </c>
      <c r="D10" s="46">
        <v>126</v>
      </c>
      <c r="E10" s="47">
        <v>10</v>
      </c>
      <c r="F10" s="47">
        <v>365</v>
      </c>
      <c r="G10" s="175">
        <v>4.8000000000000001E-2</v>
      </c>
      <c r="H10" s="47"/>
      <c r="I10" s="48">
        <f>(D10*E10*F10*G10)</f>
        <v>22075.200000000001</v>
      </c>
      <c r="J10" s="49"/>
      <c r="K10" s="543"/>
      <c r="L10" s="544"/>
      <c r="M10" s="544"/>
      <c r="N10" s="545"/>
      <c r="O10" s="99">
        <f>I10/I21</f>
        <v>0.72367265050287821</v>
      </c>
    </row>
    <row r="11" spans="1:15" x14ac:dyDescent="0.25">
      <c r="A11" s="45" t="s">
        <v>41</v>
      </c>
      <c r="B11" s="45" t="s">
        <v>35</v>
      </c>
      <c r="C11" s="45" t="s">
        <v>397</v>
      </c>
      <c r="D11" s="46">
        <v>21</v>
      </c>
      <c r="E11" s="271">
        <v>10</v>
      </c>
      <c r="F11" s="47">
        <v>365</v>
      </c>
      <c r="G11" s="175">
        <v>4.8000000000000001E-2</v>
      </c>
      <c r="H11" s="176"/>
      <c r="I11" s="48">
        <f>(D11*E11*F11*G11)</f>
        <v>3679.2000000000003</v>
      </c>
      <c r="J11" s="178"/>
      <c r="K11" s="543"/>
      <c r="L11" s="544"/>
      <c r="M11" s="544"/>
      <c r="N11" s="545"/>
      <c r="O11" s="99">
        <f>I11/I21</f>
        <v>0.12061210841714638</v>
      </c>
    </row>
    <row r="12" spans="1:15" x14ac:dyDescent="0.25">
      <c r="A12" s="45" t="s">
        <v>41</v>
      </c>
      <c r="B12" s="45" t="s">
        <v>35</v>
      </c>
      <c r="C12" s="45" t="s">
        <v>285</v>
      </c>
      <c r="D12" s="46">
        <v>10</v>
      </c>
      <c r="E12" s="271">
        <v>10</v>
      </c>
      <c r="F12" s="47">
        <v>365</v>
      </c>
      <c r="G12" s="175">
        <v>0.1</v>
      </c>
      <c r="H12" s="176"/>
      <c r="I12" s="48">
        <f>(D12*E12*F12*G12)</f>
        <v>3650</v>
      </c>
      <c r="J12" s="130"/>
      <c r="K12" s="543"/>
      <c r="L12" s="544"/>
      <c r="M12" s="544"/>
      <c r="N12" s="545"/>
      <c r="O12" s="99">
        <f>I12/I21</f>
        <v>0.11965486946145473</v>
      </c>
    </row>
    <row r="13" spans="1:15" ht="15.75" customHeight="1" x14ac:dyDescent="0.25">
      <c r="A13" s="39"/>
      <c r="B13" s="45"/>
      <c r="C13" s="84"/>
      <c r="D13" s="89"/>
      <c r="E13" s="90"/>
      <c r="F13" s="90"/>
      <c r="G13" s="90"/>
      <c r="H13" s="91"/>
      <c r="I13" s="92"/>
      <c r="J13" s="130"/>
      <c r="K13" s="543"/>
      <c r="L13" s="544"/>
      <c r="M13" s="544"/>
      <c r="N13" s="545"/>
      <c r="O13" s="44"/>
    </row>
    <row r="14" spans="1:15" x14ac:dyDescent="0.25">
      <c r="A14" s="83" t="s">
        <v>288</v>
      </c>
      <c r="B14" s="45" t="s">
        <v>35</v>
      </c>
      <c r="C14" s="181" t="s">
        <v>286</v>
      </c>
      <c r="D14" s="549" t="s">
        <v>287</v>
      </c>
      <c r="E14" s="550"/>
      <c r="F14" s="550"/>
      <c r="G14" s="550"/>
      <c r="H14" s="550"/>
      <c r="I14" s="550"/>
      <c r="J14" s="551"/>
      <c r="K14" s="543"/>
      <c r="L14" s="544"/>
      <c r="M14" s="544"/>
      <c r="N14" s="545"/>
      <c r="O14" s="44"/>
    </row>
    <row r="15" spans="1:15" ht="17.25" customHeight="1" x14ac:dyDescent="0.25">
      <c r="A15" s="180" t="s">
        <v>289</v>
      </c>
      <c r="B15" s="45" t="s">
        <v>35</v>
      </c>
      <c r="C15" s="182" t="s">
        <v>290</v>
      </c>
      <c r="D15" s="549" t="s">
        <v>287</v>
      </c>
      <c r="E15" s="550"/>
      <c r="F15" s="550"/>
      <c r="G15" s="550"/>
      <c r="H15" s="550"/>
      <c r="I15" s="550"/>
      <c r="J15" s="551"/>
      <c r="K15" s="543"/>
      <c r="L15" s="544"/>
      <c r="M15" s="544"/>
      <c r="N15" s="545"/>
      <c r="O15" s="44"/>
    </row>
    <row r="16" spans="1:15" ht="15.75" customHeight="1" x14ac:dyDescent="0.25">
      <c r="A16" s="39" t="s">
        <v>115</v>
      </c>
      <c r="B16" s="84" t="s">
        <v>35</v>
      </c>
      <c r="C16" s="84" t="s">
        <v>116</v>
      </c>
      <c r="D16" s="518">
        <v>1</v>
      </c>
      <c r="E16" s="518"/>
      <c r="F16" s="518"/>
      <c r="G16" s="518"/>
      <c r="H16" s="518"/>
      <c r="I16" s="518">
        <v>500</v>
      </c>
      <c r="J16" s="518"/>
      <c r="K16" s="524" t="s">
        <v>118</v>
      </c>
      <c r="L16" s="525"/>
      <c r="M16" s="525"/>
      <c r="N16" s="526"/>
      <c r="O16" s="44"/>
    </row>
    <row r="17" spans="1:15" ht="15.75" customHeight="1" x14ac:dyDescent="0.25">
      <c r="A17" s="39" t="s">
        <v>115</v>
      </c>
      <c r="B17" s="84" t="s">
        <v>35</v>
      </c>
      <c r="C17" s="84" t="s">
        <v>117</v>
      </c>
      <c r="D17" s="519"/>
      <c r="E17" s="519"/>
      <c r="F17" s="519"/>
      <c r="G17" s="519"/>
      <c r="H17" s="519"/>
      <c r="I17" s="519"/>
      <c r="J17" s="519"/>
      <c r="K17" s="527"/>
      <c r="L17" s="528"/>
      <c r="M17" s="528"/>
      <c r="N17" s="529"/>
      <c r="O17" s="44"/>
    </row>
    <row r="18" spans="1:15" x14ac:dyDescent="0.25">
      <c r="A18" s="88" t="s">
        <v>123</v>
      </c>
      <c r="B18" s="39" t="s">
        <v>35</v>
      </c>
      <c r="C18" s="39" t="s">
        <v>124</v>
      </c>
      <c r="D18" s="520"/>
      <c r="E18" s="520">
        <v>25</v>
      </c>
      <c r="F18" s="520">
        <v>366</v>
      </c>
      <c r="G18" s="520"/>
      <c r="H18" s="520"/>
      <c r="I18" s="520"/>
      <c r="J18" s="520"/>
      <c r="K18" s="530"/>
      <c r="L18" s="531"/>
      <c r="M18" s="531"/>
      <c r="N18" s="532"/>
      <c r="O18" s="44" t="e">
        <f>I17/I20</f>
        <v>#DIV/0!</v>
      </c>
    </row>
    <row r="19" spans="1:15" ht="20.25" customHeight="1" x14ac:dyDescent="0.25">
      <c r="A19" s="86" t="s">
        <v>61</v>
      </c>
      <c r="B19" s="26" t="s">
        <v>35</v>
      </c>
      <c r="C19" s="95" t="s">
        <v>134</v>
      </c>
      <c r="D19" s="16">
        <v>2</v>
      </c>
      <c r="E19" s="16">
        <v>20</v>
      </c>
      <c r="F19" s="16">
        <v>60</v>
      </c>
      <c r="G19" s="16">
        <v>0.25</v>
      </c>
      <c r="H19" s="27"/>
      <c r="I19" s="42">
        <f>D19*E19*F19*G19</f>
        <v>600</v>
      </c>
      <c r="J19" s="4"/>
      <c r="K19" s="476" t="s">
        <v>125</v>
      </c>
      <c r="L19" s="484"/>
      <c r="M19" s="484"/>
      <c r="N19" s="477"/>
      <c r="O19" s="44"/>
    </row>
    <row r="20" spans="1:15" x14ac:dyDescent="0.25">
      <c r="A20" s="98"/>
      <c r="B20" s="4"/>
      <c r="D20" s="96"/>
      <c r="E20" s="96"/>
      <c r="F20" s="96"/>
      <c r="G20" s="97"/>
      <c r="I20" s="41"/>
      <c r="J20" s="4"/>
      <c r="K20" s="476"/>
      <c r="L20" s="484"/>
      <c r="M20" s="484"/>
      <c r="N20" s="477"/>
      <c r="O20" s="44"/>
    </row>
    <row r="21" spans="1:15" x14ac:dyDescent="0.25">
      <c r="A21" s="30" t="s">
        <v>27</v>
      </c>
      <c r="B21" s="4"/>
      <c r="C21" s="4"/>
      <c r="D21" s="4"/>
      <c r="E21" s="4"/>
      <c r="F21" s="4"/>
      <c r="G21" s="4"/>
      <c r="H21" s="4"/>
      <c r="I21" s="31">
        <f>SUM(I10:I20)</f>
        <v>30504.400000000001</v>
      </c>
      <c r="J21" s="4"/>
      <c r="K21" s="476"/>
      <c r="L21" s="484"/>
      <c r="M21" s="484"/>
      <c r="N21" s="477"/>
      <c r="O21" s="43">
        <f>SUM(O10:O15)</f>
        <v>0.9639396283814794</v>
      </c>
    </row>
    <row r="23" spans="1:15" x14ac:dyDescent="0.25">
      <c r="A23" s="506"/>
      <c r="B23" s="506"/>
      <c r="C23" s="56"/>
      <c r="D23" s="56"/>
      <c r="E23" s="56"/>
      <c r="F23" s="56"/>
      <c r="G23" s="56"/>
      <c r="H23" s="56"/>
      <c r="I23" s="56"/>
      <c r="J23" s="56"/>
    </row>
    <row r="24" spans="1:15" x14ac:dyDescent="0.25">
      <c r="A24" s="480" t="s">
        <v>41</v>
      </c>
      <c r="B24" s="480"/>
      <c r="C24" s="480"/>
      <c r="D24" s="480"/>
      <c r="E24" s="480"/>
      <c r="F24" s="480"/>
      <c r="G24" s="480"/>
      <c r="H24" s="480"/>
      <c r="I24" s="480"/>
      <c r="J24" s="480"/>
      <c r="K24" s="480"/>
      <c r="L24" s="480"/>
      <c r="M24" s="480"/>
      <c r="N24" s="480"/>
    </row>
    <row r="25" spans="1:15" x14ac:dyDescent="0.25">
      <c r="A25" s="450" t="s">
        <v>291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</row>
    <row r="26" spans="1:15" x14ac:dyDescent="0.25">
      <c r="A26" s="450"/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</row>
    <row r="27" spans="1:15" x14ac:dyDescent="0.25">
      <c r="A27" s="506" t="s">
        <v>114</v>
      </c>
      <c r="B27" s="506"/>
      <c r="C27" s="56"/>
      <c r="D27" s="56"/>
      <c r="E27" s="56"/>
      <c r="F27" s="56"/>
      <c r="G27" s="56"/>
      <c r="H27" s="56"/>
      <c r="I27" s="56"/>
      <c r="J27" s="56"/>
    </row>
    <row r="28" spans="1:15" x14ac:dyDescent="0.25">
      <c r="A28" s="479" t="s">
        <v>122</v>
      </c>
      <c r="B28" s="479"/>
      <c r="C28" s="479"/>
      <c r="D28" s="479"/>
      <c r="E28" s="479"/>
      <c r="F28" s="479"/>
      <c r="G28" s="479"/>
      <c r="H28" s="479"/>
      <c r="I28" s="479"/>
      <c r="J28" s="479"/>
    </row>
    <row r="29" spans="1:15" x14ac:dyDescent="0.25">
      <c r="A29" s="479" t="s">
        <v>121</v>
      </c>
      <c r="B29" s="479"/>
      <c r="C29" s="479"/>
      <c r="D29" s="479"/>
      <c r="E29" s="479"/>
      <c r="F29" s="479"/>
      <c r="G29" s="479"/>
      <c r="H29" s="479"/>
      <c r="I29" s="479"/>
      <c r="J29" s="479"/>
    </row>
    <row r="30" spans="1:15" x14ac:dyDescent="0.25">
      <c r="A30" s="479" t="s">
        <v>131</v>
      </c>
      <c r="B30" s="479"/>
      <c r="C30" s="479"/>
      <c r="D30" s="479"/>
      <c r="E30" s="479"/>
      <c r="F30" s="479"/>
      <c r="G30" s="479"/>
      <c r="H30" s="479"/>
      <c r="I30" s="479"/>
      <c r="J30" s="479"/>
    </row>
    <row r="31" spans="1:15" x14ac:dyDescent="0.25">
      <c r="A31" s="479" t="s">
        <v>128</v>
      </c>
      <c r="B31" s="479"/>
      <c r="C31" s="479"/>
      <c r="D31" s="479"/>
      <c r="E31" s="479"/>
      <c r="F31" s="479"/>
      <c r="G31" s="479"/>
      <c r="H31" s="479"/>
      <c r="I31" s="479"/>
      <c r="J31" s="479"/>
    </row>
    <row r="32" spans="1:15" x14ac:dyDescent="0.25">
      <c r="A32" s="479" t="s">
        <v>130</v>
      </c>
      <c r="B32" s="479"/>
      <c r="C32" s="479"/>
      <c r="D32" s="479"/>
      <c r="E32" s="479"/>
      <c r="F32" s="479"/>
      <c r="G32" s="479"/>
      <c r="H32" s="479"/>
      <c r="I32" s="479"/>
      <c r="J32" s="479"/>
    </row>
    <row r="33" spans="1:14" x14ac:dyDescent="0.25">
      <c r="A33" s="479" t="s">
        <v>129</v>
      </c>
      <c r="B33" s="479"/>
      <c r="C33" s="479"/>
      <c r="D33" s="479"/>
      <c r="E33" s="479"/>
      <c r="F33" s="479"/>
      <c r="G33" s="479"/>
      <c r="H33" s="479"/>
      <c r="I33" s="479"/>
      <c r="J33" s="56"/>
    </row>
    <row r="34" spans="1:14" x14ac:dyDescent="0.25">
      <c r="A34" s="450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N34" s="450"/>
    </row>
    <row r="35" spans="1:14" x14ac:dyDescent="0.25">
      <c r="A35" s="450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0"/>
      <c r="M35" s="450"/>
      <c r="N35" s="450"/>
    </row>
    <row r="36" spans="1:14" x14ac:dyDescent="0.25">
      <c r="A36" s="450"/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</row>
    <row r="37" spans="1:14" x14ac:dyDescent="0.25">
      <c r="A37" s="449"/>
      <c r="B37" s="449"/>
      <c r="C37" s="449"/>
      <c r="D37" s="449"/>
      <c r="E37" s="449"/>
      <c r="F37" s="449"/>
      <c r="G37" s="449"/>
      <c r="H37" s="449"/>
      <c r="I37" s="449"/>
      <c r="J37" s="56"/>
    </row>
    <row r="38" spans="1:14" x14ac:dyDescent="0.25">
      <c r="A38" s="506"/>
      <c r="B38" s="506"/>
      <c r="C38" s="506"/>
      <c r="D38" s="506"/>
      <c r="E38" s="506"/>
      <c r="F38" s="506"/>
      <c r="G38" s="506"/>
      <c r="H38" s="506"/>
      <c r="I38" s="506"/>
      <c r="J38" s="506"/>
    </row>
    <row r="39" spans="1:14" x14ac:dyDescent="0.25">
      <c r="A39" s="449"/>
      <c r="B39" s="449"/>
      <c r="C39" s="449"/>
      <c r="D39" s="449"/>
      <c r="E39" s="449"/>
      <c r="F39" s="449"/>
      <c r="G39" s="449"/>
      <c r="H39" s="449"/>
      <c r="I39" s="449"/>
      <c r="J39" s="124"/>
    </row>
    <row r="40" spans="1:14" x14ac:dyDescent="0.25">
      <c r="A40" s="449"/>
      <c r="B40" s="449"/>
      <c r="C40" s="449"/>
      <c r="D40" s="449"/>
      <c r="E40" s="449"/>
      <c r="F40" s="449"/>
      <c r="G40" s="449"/>
      <c r="H40" s="449"/>
      <c r="I40" s="449"/>
      <c r="J40" s="56"/>
    </row>
    <row r="41" spans="1:14" x14ac:dyDescent="0.25">
      <c r="A41" s="506"/>
      <c r="B41" s="506"/>
      <c r="C41" s="506"/>
      <c r="D41" s="506"/>
      <c r="E41" s="506"/>
      <c r="F41" s="506"/>
      <c r="G41" s="506"/>
      <c r="H41" s="506"/>
      <c r="I41" s="506"/>
      <c r="J41" s="506"/>
    </row>
    <row r="42" spans="1:14" x14ac:dyDescent="0.25">
      <c r="A42" s="479"/>
      <c r="B42" s="479"/>
      <c r="C42" s="479"/>
      <c r="D42" s="479"/>
      <c r="E42" s="479"/>
      <c r="F42" s="479"/>
      <c r="G42" s="479"/>
      <c r="H42" s="479"/>
      <c r="I42" s="479"/>
      <c r="J42" s="479"/>
    </row>
    <row r="43" spans="1:14" x14ac:dyDescent="0.25">
      <c r="J43" s="56"/>
    </row>
    <row r="44" spans="1:14" x14ac:dyDescent="0.25">
      <c r="A44" s="449"/>
      <c r="B44" s="449"/>
      <c r="C44" s="449"/>
      <c r="D44" s="449"/>
      <c r="E44" s="449"/>
      <c r="F44" s="449"/>
      <c r="G44" s="449"/>
      <c r="H44" s="449"/>
      <c r="I44" s="449"/>
      <c r="J44" s="56"/>
    </row>
    <row r="45" spans="1:14" x14ac:dyDescent="0.25">
      <c r="A45" s="506"/>
      <c r="B45" s="506"/>
      <c r="C45" s="506"/>
      <c r="D45" s="506"/>
      <c r="E45" s="506"/>
      <c r="F45" s="506"/>
      <c r="G45" s="506"/>
      <c r="H45" s="506"/>
      <c r="I45" s="506"/>
      <c r="J45" s="506"/>
    </row>
    <row r="46" spans="1:14" x14ac:dyDescent="0.25">
      <c r="A46" s="479"/>
      <c r="B46" s="479"/>
      <c r="C46" s="479"/>
      <c r="D46" s="479"/>
      <c r="E46" s="479"/>
      <c r="F46" s="479"/>
      <c r="G46" s="479"/>
      <c r="H46" s="479"/>
      <c r="I46" s="479"/>
      <c r="J46" s="479"/>
    </row>
  </sheetData>
  <mergeCells count="66">
    <mergeCell ref="K16:N18"/>
    <mergeCell ref="K19:N19"/>
    <mergeCell ref="A27:B27"/>
    <mergeCell ref="A28:J28"/>
    <mergeCell ref="A29:J29"/>
    <mergeCell ref="K20:N20"/>
    <mergeCell ref="K21:N21"/>
    <mergeCell ref="A23:B23"/>
    <mergeCell ref="A24:N24"/>
    <mergeCell ref="A25:N25"/>
    <mergeCell ref="A26:N26"/>
    <mergeCell ref="I16:I18"/>
    <mergeCell ref="J16:J18"/>
    <mergeCell ref="A31:J31"/>
    <mergeCell ref="A32:J32"/>
    <mergeCell ref="A33:I33"/>
    <mergeCell ref="A30:J30"/>
    <mergeCell ref="D16:D18"/>
    <mergeCell ref="E16:E18"/>
    <mergeCell ref="F16:F18"/>
    <mergeCell ref="G16:G18"/>
    <mergeCell ref="H16:H18"/>
    <mergeCell ref="A46:J46"/>
    <mergeCell ref="A34:N34"/>
    <mergeCell ref="A35:N35"/>
    <mergeCell ref="A36:N36"/>
    <mergeCell ref="A37:I37"/>
    <mergeCell ref="A38:J38"/>
    <mergeCell ref="A39:I39"/>
    <mergeCell ref="A40:I40"/>
    <mergeCell ref="A41:J41"/>
    <mergeCell ref="A42:J42"/>
    <mergeCell ref="A44:I44"/>
    <mergeCell ref="A45:J45"/>
    <mergeCell ref="K14:N14"/>
    <mergeCell ref="K15:N15"/>
    <mergeCell ref="O7:O8"/>
    <mergeCell ref="H9:J9"/>
    <mergeCell ref="K10:N10"/>
    <mergeCell ref="K11:N11"/>
    <mergeCell ref="K12:N12"/>
    <mergeCell ref="K13:N13"/>
    <mergeCell ref="D14:J14"/>
    <mergeCell ref="D15:J15"/>
    <mergeCell ref="A5:C5"/>
    <mergeCell ref="G5:I5"/>
    <mergeCell ref="J5:N5"/>
    <mergeCell ref="A7:A8"/>
    <mergeCell ref="B7:B8"/>
    <mergeCell ref="C7:C8"/>
    <mergeCell ref="E7:F7"/>
    <mergeCell ref="G7:G8"/>
    <mergeCell ref="H7:J7"/>
    <mergeCell ref="K7:N9"/>
    <mergeCell ref="A3:C3"/>
    <mergeCell ref="G3:I3"/>
    <mergeCell ref="J3:N3"/>
    <mergeCell ref="A4:C4"/>
    <mergeCell ref="G4:I4"/>
    <mergeCell ref="J4:N4"/>
    <mergeCell ref="A1:C1"/>
    <mergeCell ref="G1:I1"/>
    <mergeCell ref="J1:N1"/>
    <mergeCell ref="A2:C2"/>
    <mergeCell ref="G2:I2"/>
    <mergeCell ref="J2:N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&amp;C&amp;"-,Fett"&amp;14Parkhäuser 
Parkhaus 7
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Layout" zoomScaleNormal="100" workbookViewId="0">
      <selection activeCell="H17" sqref="H17"/>
    </sheetView>
  </sheetViews>
  <sheetFormatPr baseColWidth="10" defaultColWidth="9.140625" defaultRowHeight="15" x14ac:dyDescent="0.25"/>
  <cols>
    <col min="1" max="1" width="28.85546875" style="202" customWidth="1"/>
    <col min="2" max="2" width="15.5703125" style="9" customWidth="1"/>
    <col min="3" max="3" width="11.7109375" style="202" customWidth="1"/>
    <col min="4" max="4" width="10.7109375" style="1" customWidth="1"/>
    <col min="5" max="5" width="8" style="202" customWidth="1"/>
    <col min="6" max="6" width="9.5703125" style="202" customWidth="1"/>
    <col min="7" max="8" width="10" style="202" customWidth="1"/>
    <col min="9" max="9" width="9.42578125" style="202" customWidth="1"/>
    <col min="10" max="10" width="12.7109375" style="202" customWidth="1"/>
    <col min="11" max="11" width="11.5703125" style="202" customWidth="1"/>
    <col min="12" max="12" width="5.85546875" style="202" customWidth="1"/>
    <col min="13" max="13" width="12.140625" style="202" hidden="1" customWidth="1"/>
    <col min="14" max="14" width="16" style="202" customWidth="1"/>
    <col min="15" max="16384" width="9.140625" style="202"/>
  </cols>
  <sheetData>
    <row r="1" spans="1:4" ht="15.75" thickBot="1" x14ac:dyDescent="0.3"/>
    <row r="2" spans="1:4" ht="15.75" thickBot="1" x14ac:dyDescent="0.3">
      <c r="A2" s="552" t="s">
        <v>388</v>
      </c>
      <c r="B2" s="553"/>
      <c r="C2" s="553"/>
      <c r="D2" s="554"/>
    </row>
    <row r="3" spans="1:4" s="207" customFormat="1" ht="16.5" customHeight="1" x14ac:dyDescent="0.25">
      <c r="A3" s="287" t="s">
        <v>30</v>
      </c>
      <c r="B3" s="275" t="s">
        <v>13</v>
      </c>
      <c r="C3" s="468" t="s">
        <v>31</v>
      </c>
      <c r="D3" s="468"/>
    </row>
    <row r="4" spans="1:4" s="207" customFormat="1" ht="12" customHeight="1" x14ac:dyDescent="0.25">
      <c r="A4" s="209"/>
      <c r="B4" s="277" t="s">
        <v>26</v>
      </c>
      <c r="C4" s="466" t="s">
        <v>385</v>
      </c>
      <c r="D4" s="466"/>
    </row>
    <row r="5" spans="1:4" s="207" customFormat="1" ht="16.5" customHeight="1" x14ac:dyDescent="0.25">
      <c r="A5" s="5" t="s">
        <v>383</v>
      </c>
      <c r="B5" s="79">
        <f>'Inhalt-Verbrauch'!D44</f>
        <v>745701</v>
      </c>
      <c r="C5" s="82">
        <f>B5/B8</f>
        <v>0.58473511699391512</v>
      </c>
      <c r="D5" s="272" t="s">
        <v>15</v>
      </c>
    </row>
    <row r="6" spans="1:4" ht="15.75" x14ac:dyDescent="0.25">
      <c r="A6" s="5" t="s">
        <v>386</v>
      </c>
      <c r="B6" s="80">
        <f>'Inhalt-Verbrauch'!D48</f>
        <v>529579</v>
      </c>
      <c r="C6" s="82">
        <f>B6/B8</f>
        <v>0.41526488300608494</v>
      </c>
      <c r="D6" s="273" t="s">
        <v>15</v>
      </c>
    </row>
    <row r="7" spans="1:4" ht="7.5" customHeight="1" x14ac:dyDescent="0.25">
      <c r="A7" s="5"/>
      <c r="B7" s="274"/>
      <c r="C7" s="82"/>
      <c r="D7" s="273"/>
    </row>
    <row r="8" spans="1:4" ht="15.75" x14ac:dyDescent="0.25">
      <c r="A8" s="276" t="s">
        <v>27</v>
      </c>
      <c r="B8" s="81">
        <f>SUM(B5:B7)</f>
        <v>1275280</v>
      </c>
      <c r="C8" s="204"/>
      <c r="D8" s="273"/>
    </row>
    <row r="9" spans="1:4" ht="15.75" x14ac:dyDescent="0.25">
      <c r="A9" s="278"/>
      <c r="B9" s="286"/>
      <c r="C9" s="221"/>
      <c r="D9" s="279"/>
    </row>
    <row r="10" spans="1:4" ht="16.5" thickBot="1" x14ac:dyDescent="0.3">
      <c r="A10" s="278"/>
      <c r="B10" s="286"/>
      <c r="C10" s="221"/>
      <c r="D10" s="279"/>
    </row>
    <row r="11" spans="1:4" ht="15.75" thickBot="1" x14ac:dyDescent="0.3">
      <c r="A11" s="552" t="s">
        <v>389</v>
      </c>
      <c r="B11" s="553"/>
      <c r="C11" s="553"/>
      <c r="D11" s="554"/>
    </row>
    <row r="12" spans="1:4" s="207" customFormat="1" ht="16.5" customHeight="1" x14ac:dyDescent="0.25">
      <c r="A12" s="209" t="s">
        <v>30</v>
      </c>
      <c r="B12" s="272" t="s">
        <v>13</v>
      </c>
      <c r="C12" s="393" t="s">
        <v>31</v>
      </c>
      <c r="D12" s="393"/>
    </row>
    <row r="13" spans="1:4" s="207" customFormat="1" ht="12" customHeight="1" x14ac:dyDescent="0.25">
      <c r="A13" s="209"/>
      <c r="B13" s="277" t="s">
        <v>26</v>
      </c>
      <c r="C13" s="466" t="s">
        <v>385</v>
      </c>
      <c r="D13" s="466"/>
    </row>
    <row r="14" spans="1:4" ht="15" customHeight="1" x14ac:dyDescent="0.25">
      <c r="A14" s="5" t="s">
        <v>384</v>
      </c>
      <c r="B14" s="80">
        <f>'Inhalt-Verbrauch'!E45</f>
        <v>1618340</v>
      </c>
      <c r="C14" s="82">
        <f>B14/B17</f>
        <v>0.52474481647237281</v>
      </c>
      <c r="D14" s="273" t="s">
        <v>15</v>
      </c>
    </row>
    <row r="15" spans="1:4" ht="15.75" x14ac:dyDescent="0.25">
      <c r="A15" s="5" t="s">
        <v>387</v>
      </c>
      <c r="B15" s="80">
        <f>'Inhalt-Verbrauch'!E47</f>
        <v>1465711.4269000001</v>
      </c>
      <c r="C15" s="82">
        <f>B15/B17</f>
        <v>0.47525518352762719</v>
      </c>
      <c r="D15" s="273" t="s">
        <v>15</v>
      </c>
    </row>
    <row r="16" spans="1:4" ht="7.5" customHeight="1" x14ac:dyDescent="0.25">
      <c r="A16" s="5"/>
      <c r="B16" s="274"/>
      <c r="C16" s="82"/>
      <c r="D16" s="273"/>
    </row>
    <row r="17" spans="1:4" ht="15.75" x14ac:dyDescent="0.25">
      <c r="A17" s="276" t="s">
        <v>27</v>
      </c>
      <c r="B17" s="81">
        <f>SUM(B14:B16)</f>
        <v>3084051.4269000003</v>
      </c>
      <c r="C17" s="204"/>
      <c r="D17" s="273"/>
    </row>
  </sheetData>
  <mergeCells count="6">
    <mergeCell ref="C3:D3"/>
    <mergeCell ref="C4:D4"/>
    <mergeCell ref="C12:D12"/>
    <mergeCell ref="C13:D13"/>
    <mergeCell ref="A2:D2"/>
    <mergeCell ref="A11:D1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&amp;C&amp;"-,Fett"&amp;14Zusammenfassung BäderWasserversorgung
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3"/>
  <sheetViews>
    <sheetView view="pageLayout" topLeftCell="A13" zoomScale="70" zoomScaleNormal="100" zoomScaleSheetLayoutView="80" zoomScalePageLayoutView="70" workbookViewId="0">
      <selection activeCell="L32" sqref="L32:L36"/>
    </sheetView>
  </sheetViews>
  <sheetFormatPr baseColWidth="10" defaultColWidth="9.140625" defaultRowHeight="15" x14ac:dyDescent="0.25"/>
  <cols>
    <col min="1" max="1" width="23.5703125" style="2" customWidth="1"/>
    <col min="2" max="2" width="12.7109375" style="2" customWidth="1"/>
    <col min="3" max="3" width="28.28515625" style="2" customWidth="1"/>
    <col min="4" max="4" width="7.7109375" style="202" customWidth="1"/>
    <col min="5" max="5" width="4.7109375" style="202" customWidth="1"/>
    <col min="6" max="6" width="7.28515625" style="202" customWidth="1"/>
    <col min="7" max="7" width="10" style="2" customWidth="1"/>
    <col min="8" max="8" width="5.5703125" style="2" customWidth="1"/>
    <col min="9" max="9" width="6.7109375" style="2" customWidth="1"/>
    <col min="10" max="10" width="10.42578125" style="2" customWidth="1"/>
    <col min="11" max="11" width="12.140625" style="2" customWidth="1"/>
    <col min="12" max="12" width="29" style="2" customWidth="1"/>
    <col min="13" max="13" width="5.85546875" style="2" hidden="1" customWidth="1"/>
    <col min="14" max="14" width="12.140625" style="2" hidden="1" customWidth="1"/>
    <col min="15" max="15" width="13" style="2" customWidth="1"/>
    <col min="16" max="16384" width="9.140625" style="2"/>
  </cols>
  <sheetData>
    <row r="1" spans="1:19" s="14" customFormat="1" ht="16.5" customHeight="1" x14ac:dyDescent="0.25">
      <c r="A1" s="359" t="s">
        <v>261</v>
      </c>
      <c r="B1" s="359"/>
      <c r="C1" s="359"/>
      <c r="D1" s="555">
        <f>'Inhalt-Verbrauch'!D44</f>
        <v>745701</v>
      </c>
      <c r="E1" s="556"/>
      <c r="F1" s="557"/>
      <c r="G1" s="22" t="s">
        <v>26</v>
      </c>
      <c r="I1" s="352" t="s">
        <v>266</v>
      </c>
      <c r="J1" s="352"/>
      <c r="K1" s="352"/>
      <c r="L1" s="352" t="s">
        <v>267</v>
      </c>
      <c r="M1" s="352"/>
      <c r="N1" s="352"/>
      <c r="O1" s="352"/>
    </row>
    <row r="2" spans="1:19" s="14" customFormat="1" ht="16.5" customHeight="1" x14ac:dyDescent="0.25">
      <c r="A2" s="352" t="s">
        <v>475</v>
      </c>
      <c r="B2" s="352"/>
      <c r="C2" s="352"/>
      <c r="D2" s="555">
        <f>'Inhalt-Verbrauch'!D51</f>
        <v>2920185.8</v>
      </c>
      <c r="E2" s="556"/>
      <c r="F2" s="557"/>
      <c r="G2" s="22" t="s">
        <v>26</v>
      </c>
      <c r="I2" s="352" t="s">
        <v>265</v>
      </c>
      <c r="J2" s="352"/>
      <c r="K2" s="352"/>
      <c r="L2" s="352"/>
      <c r="M2" s="352"/>
      <c r="N2" s="352"/>
      <c r="O2" s="352"/>
    </row>
    <row r="3" spans="1:19" ht="15.75" x14ac:dyDescent="0.25">
      <c r="A3" s="352" t="s">
        <v>29</v>
      </c>
      <c r="B3" s="352"/>
      <c r="C3" s="352"/>
      <c r="D3" s="558">
        <f>D1/D2*100</f>
        <v>25.536080615144424</v>
      </c>
      <c r="E3" s="559"/>
      <c r="F3" s="560"/>
      <c r="G3" s="4" t="s">
        <v>15</v>
      </c>
      <c r="I3" s="352" t="s">
        <v>268</v>
      </c>
      <c r="J3" s="352"/>
      <c r="K3" s="352"/>
      <c r="L3" s="352"/>
      <c r="M3" s="352"/>
      <c r="N3" s="352"/>
      <c r="O3" s="352"/>
    </row>
    <row r="4" spans="1:19" s="14" customFormat="1" ht="16.5" customHeight="1" x14ac:dyDescent="0.25">
      <c r="A4" s="567"/>
      <c r="B4" s="567"/>
      <c r="D4" s="207"/>
      <c r="E4" s="207"/>
      <c r="F4" s="207"/>
      <c r="I4" s="352" t="s">
        <v>269</v>
      </c>
      <c r="J4" s="352"/>
      <c r="K4" s="352"/>
      <c r="L4" s="352"/>
      <c r="M4" s="352"/>
      <c r="N4" s="352"/>
      <c r="O4" s="352"/>
    </row>
    <row r="5" spans="1:19" ht="15.75" thickBot="1" x14ac:dyDescent="0.3"/>
    <row r="6" spans="1:19" s="202" customFormat="1" ht="15.75" customHeight="1" x14ac:dyDescent="0.25">
      <c r="A6" s="390" t="s">
        <v>16</v>
      </c>
      <c r="B6" s="392" t="s">
        <v>12</v>
      </c>
      <c r="C6" s="377" t="s">
        <v>17</v>
      </c>
      <c r="D6" s="377" t="s">
        <v>40</v>
      </c>
      <c r="E6" s="377" t="s">
        <v>242</v>
      </c>
      <c r="F6" s="377"/>
      <c r="G6" s="377" t="s">
        <v>18</v>
      </c>
      <c r="H6" s="568" t="s">
        <v>22</v>
      </c>
      <c r="I6" s="568"/>
      <c r="J6" s="378" t="s">
        <v>13</v>
      </c>
      <c r="K6" s="378"/>
      <c r="L6" s="408" t="s">
        <v>25</v>
      </c>
      <c r="M6" s="241"/>
      <c r="N6" s="408" t="s">
        <v>25</v>
      </c>
      <c r="O6" s="388" t="s">
        <v>14</v>
      </c>
      <c r="Q6" s="228"/>
      <c r="R6" s="228"/>
    </row>
    <row r="7" spans="1:19" s="202" customFormat="1" ht="15.75" x14ac:dyDescent="0.25">
      <c r="A7" s="391"/>
      <c r="B7" s="393"/>
      <c r="C7" s="378"/>
      <c r="D7" s="378"/>
      <c r="E7" s="202" t="s">
        <v>325</v>
      </c>
      <c r="F7" s="227" t="s">
        <v>244</v>
      </c>
      <c r="G7" s="378"/>
      <c r="H7" s="202" t="s">
        <v>324</v>
      </c>
      <c r="I7" s="202" t="s">
        <v>323</v>
      </c>
      <c r="J7" s="206" t="s">
        <v>334</v>
      </c>
      <c r="K7" s="236" t="s">
        <v>335</v>
      </c>
      <c r="L7" s="442"/>
      <c r="M7" s="237" t="s">
        <v>335</v>
      </c>
      <c r="N7" s="409"/>
      <c r="O7" s="389"/>
      <c r="Q7" s="225"/>
      <c r="R7" s="225"/>
    </row>
    <row r="8" spans="1:19" s="202" customFormat="1" ht="15" customHeight="1" thickBot="1" x14ac:dyDescent="0.3">
      <c r="A8" s="217"/>
      <c r="B8" s="218"/>
      <c r="C8" s="218"/>
      <c r="D8" s="219"/>
      <c r="E8" s="220"/>
      <c r="F8" s="220"/>
      <c r="G8" s="220" t="s">
        <v>23</v>
      </c>
      <c r="H8" s="220" t="s">
        <v>324</v>
      </c>
      <c r="I8" s="220" t="s">
        <v>323</v>
      </c>
      <c r="J8" s="569" t="s">
        <v>26</v>
      </c>
      <c r="K8" s="570"/>
      <c r="L8" s="242"/>
      <c r="M8" s="243"/>
      <c r="N8" s="234"/>
      <c r="O8" s="226" t="s">
        <v>15</v>
      </c>
      <c r="R8" s="229"/>
      <c r="S8" s="229"/>
    </row>
    <row r="9" spans="1:19" s="202" customFormat="1" x14ac:dyDescent="0.25">
      <c r="A9" s="210" t="s">
        <v>41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89"/>
    </row>
    <row r="10" spans="1:19" s="202" customFormat="1" x14ac:dyDescent="0.25">
      <c r="A10" s="204" t="s">
        <v>34</v>
      </c>
      <c r="B10" s="204" t="s">
        <v>35</v>
      </c>
      <c r="C10" s="204" t="s">
        <v>46</v>
      </c>
      <c r="D10" s="205">
        <v>1</v>
      </c>
      <c r="E10" s="205"/>
      <c r="F10" s="205" t="s">
        <v>292</v>
      </c>
      <c r="G10" s="208">
        <v>0.4</v>
      </c>
      <c r="H10" s="208">
        <v>15</v>
      </c>
      <c r="I10" s="90">
        <v>330</v>
      </c>
      <c r="J10" s="215">
        <f>D10*H10*I10*G10</f>
        <v>1980</v>
      </c>
      <c r="K10" s="204"/>
      <c r="L10" s="204"/>
      <c r="M10" s="204"/>
      <c r="N10" s="204"/>
      <c r="O10" s="305">
        <f>J10/D1*100</f>
        <v>0.26552197194317834</v>
      </c>
    </row>
    <row r="11" spans="1:19" s="202" customFormat="1" x14ac:dyDescent="0.25">
      <c r="A11" s="204" t="s">
        <v>42</v>
      </c>
      <c r="B11" s="204" t="s">
        <v>35</v>
      </c>
      <c r="C11" s="204" t="s">
        <v>398</v>
      </c>
      <c r="D11" s="205">
        <v>50</v>
      </c>
      <c r="E11" s="205"/>
      <c r="F11" s="205" t="s">
        <v>292</v>
      </c>
      <c r="G11" s="208">
        <v>5.3999999999999999E-2</v>
      </c>
      <c r="H11" s="208">
        <v>8</v>
      </c>
      <c r="I11" s="90">
        <v>330</v>
      </c>
      <c r="J11" s="215">
        <f>D11*H11*I11*G11</f>
        <v>7128</v>
      </c>
      <c r="K11" s="204"/>
      <c r="L11" s="204"/>
      <c r="M11" s="204"/>
      <c r="N11" s="204"/>
      <c r="O11" s="305">
        <f>J11/D1*100</f>
        <v>0.95587909899544177</v>
      </c>
    </row>
    <row r="12" spans="1:19" s="202" customFormat="1" x14ac:dyDescent="0.25">
      <c r="A12" s="204" t="s">
        <v>42</v>
      </c>
      <c r="B12" s="204" t="s">
        <v>35</v>
      </c>
      <c r="C12" s="204" t="s">
        <v>43</v>
      </c>
      <c r="D12" s="205">
        <v>8</v>
      </c>
      <c r="E12" s="205"/>
      <c r="F12" s="205" t="s">
        <v>292</v>
      </c>
      <c r="G12" s="208">
        <v>7.0000000000000007E-2</v>
      </c>
      <c r="H12" s="208">
        <v>15</v>
      </c>
      <c r="I12" s="90">
        <v>330</v>
      </c>
      <c r="J12" s="215">
        <f>D12*H12*I12*G12</f>
        <v>2772.0000000000005</v>
      </c>
      <c r="K12" s="204"/>
      <c r="L12" s="204"/>
      <c r="M12" s="204"/>
      <c r="N12" s="204"/>
      <c r="O12" s="305">
        <f>J12/D1*100</f>
        <v>0.37173076072044969</v>
      </c>
    </row>
    <row r="13" spans="1:19" s="202" customFormat="1" x14ac:dyDescent="0.25">
      <c r="A13" s="204" t="s">
        <v>44</v>
      </c>
      <c r="B13" s="204" t="s">
        <v>35</v>
      </c>
      <c r="C13" s="204" t="s">
        <v>399</v>
      </c>
      <c r="D13" s="205">
        <v>64</v>
      </c>
      <c r="E13" s="205"/>
      <c r="F13" s="205" t="s">
        <v>292</v>
      </c>
      <c r="G13" s="208">
        <v>5.3999999999999999E-2</v>
      </c>
      <c r="H13" s="208">
        <v>15</v>
      </c>
      <c r="I13" s="90">
        <v>330</v>
      </c>
      <c r="J13" s="215">
        <f>D13*H13*I13*G13</f>
        <v>17107.2</v>
      </c>
      <c r="K13" s="204"/>
      <c r="L13" s="204"/>
      <c r="M13" s="204"/>
      <c r="N13" s="204"/>
      <c r="O13" s="305">
        <f>J13/D1*100</f>
        <v>2.2941098375890605</v>
      </c>
    </row>
    <row r="14" spans="1:19" s="202" customFormat="1" x14ac:dyDescent="0.25">
      <c r="A14" s="204" t="s">
        <v>45</v>
      </c>
      <c r="B14" s="204" t="s">
        <v>35</v>
      </c>
      <c r="C14" s="204" t="s">
        <v>399</v>
      </c>
      <c r="D14" s="205">
        <v>30</v>
      </c>
      <c r="E14" s="205"/>
      <c r="F14" s="205" t="s">
        <v>292</v>
      </c>
      <c r="G14" s="208">
        <v>2.8000000000000001E-2</v>
      </c>
      <c r="H14" s="208">
        <v>15</v>
      </c>
      <c r="I14" s="90">
        <v>330</v>
      </c>
      <c r="J14" s="215">
        <f>D14*H14*I14*G14</f>
        <v>4158</v>
      </c>
      <c r="K14" s="204"/>
      <c r="L14" s="204"/>
      <c r="M14" s="204"/>
      <c r="N14" s="204"/>
      <c r="O14" s="305">
        <f>J14/D1*100</f>
        <v>0.55759614108067446</v>
      </c>
    </row>
    <row r="15" spans="1:19" s="202" customFormat="1" ht="14.25" customHeight="1" x14ac:dyDescent="0.25">
      <c r="A15" s="204"/>
      <c r="B15" s="204"/>
      <c r="C15" s="204"/>
      <c r="D15" s="205"/>
      <c r="E15" s="205"/>
      <c r="F15" s="205"/>
      <c r="G15" s="208"/>
      <c r="H15" s="208"/>
      <c r="I15" s="90"/>
      <c r="J15" s="208"/>
      <c r="K15" s="204"/>
      <c r="L15" s="204"/>
      <c r="M15" s="204"/>
      <c r="N15" s="204"/>
      <c r="O15" s="289"/>
    </row>
    <row r="16" spans="1:19" s="202" customFormat="1" x14ac:dyDescent="0.25">
      <c r="A16" s="204"/>
      <c r="B16" s="204"/>
      <c r="C16" s="204"/>
      <c r="D16" s="205"/>
      <c r="E16" s="205"/>
      <c r="F16" s="205"/>
      <c r="G16" s="208"/>
      <c r="H16" s="208"/>
      <c r="I16" s="90"/>
      <c r="J16" s="208"/>
      <c r="K16" s="204"/>
      <c r="L16" s="204"/>
      <c r="M16" s="204"/>
      <c r="N16" s="204"/>
      <c r="O16" s="289"/>
    </row>
    <row r="17" spans="1:15" s="202" customFormat="1" x14ac:dyDescent="0.25">
      <c r="A17" s="30" t="s">
        <v>47</v>
      </c>
      <c r="B17" s="204"/>
      <c r="C17" s="204"/>
      <c r="D17" s="204"/>
      <c r="E17" s="204"/>
      <c r="F17" s="204"/>
      <c r="G17" s="204"/>
      <c r="H17" s="204"/>
      <c r="I17" s="39"/>
      <c r="K17" s="204"/>
      <c r="L17" s="204"/>
      <c r="M17" s="204"/>
      <c r="N17" s="214"/>
      <c r="O17" s="289"/>
    </row>
    <row r="18" spans="1:15" s="202" customFormat="1" x14ac:dyDescent="0.25">
      <c r="A18" s="29" t="s">
        <v>48</v>
      </c>
      <c r="B18" s="204" t="s">
        <v>35</v>
      </c>
      <c r="C18" s="204" t="s">
        <v>332</v>
      </c>
      <c r="D18" s="205">
        <v>1</v>
      </c>
      <c r="E18" s="204" t="s">
        <v>243</v>
      </c>
      <c r="F18" s="204"/>
      <c r="G18" s="205">
        <v>14</v>
      </c>
      <c r="H18" s="208">
        <v>15</v>
      </c>
      <c r="I18" s="90">
        <v>330</v>
      </c>
      <c r="J18" s="212">
        <f>(D18*H18*I18*G18)</f>
        <v>69300</v>
      </c>
      <c r="K18" s="204"/>
      <c r="L18" s="204" t="s">
        <v>356</v>
      </c>
      <c r="M18" s="204"/>
      <c r="N18" s="214" t="s">
        <v>49</v>
      </c>
      <c r="O18" s="305">
        <f>J18/D1*100</f>
        <v>9.2932690180112409</v>
      </c>
    </row>
    <row r="19" spans="1:15" s="202" customFormat="1" x14ac:dyDescent="0.25">
      <c r="A19" s="213"/>
      <c r="B19" s="204" t="s">
        <v>35</v>
      </c>
      <c r="C19" s="204" t="s">
        <v>333</v>
      </c>
      <c r="D19" s="205">
        <v>1</v>
      </c>
      <c r="E19" s="204" t="s">
        <v>243</v>
      </c>
      <c r="F19" s="204"/>
      <c r="G19" s="205">
        <v>18.8</v>
      </c>
      <c r="H19" s="208">
        <v>15</v>
      </c>
      <c r="I19" s="90">
        <v>330</v>
      </c>
      <c r="J19" s="212">
        <f>(D19*H19*I19*G19)</f>
        <v>93060</v>
      </c>
      <c r="K19" s="113"/>
      <c r="L19" s="204" t="s">
        <v>356</v>
      </c>
      <c r="M19" s="204"/>
      <c r="N19" s="232" t="s">
        <v>49</v>
      </c>
      <c r="O19" s="305">
        <f>J19/D1*100</f>
        <v>12.479532681329381</v>
      </c>
    </row>
    <row r="20" spans="1:15" s="202" customFormat="1" x14ac:dyDescent="0.25">
      <c r="A20" s="260" t="s">
        <v>343</v>
      </c>
      <c r="B20" s="204" t="s">
        <v>35</v>
      </c>
      <c r="C20" s="204" t="s">
        <v>344</v>
      </c>
      <c r="D20" s="114">
        <v>1</v>
      </c>
      <c r="E20" s="204" t="s">
        <v>243</v>
      </c>
      <c r="F20" s="204"/>
      <c r="G20" s="176">
        <v>9.5</v>
      </c>
      <c r="H20" s="135">
        <v>24</v>
      </c>
      <c r="I20" s="90">
        <v>330</v>
      </c>
      <c r="J20" s="212">
        <f>(D20*H20*I20*G20)</f>
        <v>75240</v>
      </c>
      <c r="K20" s="113"/>
      <c r="L20" s="204" t="s">
        <v>356</v>
      </c>
      <c r="M20" s="204"/>
      <c r="N20" s="232" t="s">
        <v>49</v>
      </c>
      <c r="O20" s="305">
        <f>J20/D1*100</f>
        <v>10.089834933840775</v>
      </c>
    </row>
    <row r="21" spans="1:15" s="202" customFormat="1" x14ac:dyDescent="0.25">
      <c r="A21" s="113"/>
      <c r="B21" s="204"/>
      <c r="C21" s="204" t="s">
        <v>345</v>
      </c>
      <c r="D21" s="114">
        <v>1</v>
      </c>
      <c r="E21" s="204" t="s">
        <v>243</v>
      </c>
      <c r="F21" s="204"/>
      <c r="G21" s="176">
        <v>11.7</v>
      </c>
      <c r="H21" s="135">
        <v>24</v>
      </c>
      <c r="I21" s="90">
        <v>330</v>
      </c>
      <c r="J21" s="212">
        <f>(D21*H21*I21*G21)</f>
        <v>92664</v>
      </c>
      <c r="K21" s="113"/>
      <c r="L21" s="204" t="s">
        <v>356</v>
      </c>
      <c r="M21" s="204"/>
      <c r="N21" s="232" t="s">
        <v>50</v>
      </c>
      <c r="O21" s="305">
        <f>J21/D1*100</f>
        <v>12.426428286940745</v>
      </c>
    </row>
    <row r="22" spans="1:15" s="202" customFormat="1" x14ac:dyDescent="0.25">
      <c r="A22" s="204" t="s">
        <v>347</v>
      </c>
      <c r="B22" s="204" t="s">
        <v>35</v>
      </c>
      <c r="C22" s="204" t="s">
        <v>346</v>
      </c>
      <c r="D22" s="205">
        <v>1</v>
      </c>
      <c r="E22" s="208"/>
      <c r="F22" s="208"/>
      <c r="G22" s="205">
        <v>7.3</v>
      </c>
      <c r="H22" s="212">
        <v>24</v>
      </c>
      <c r="I22" s="90">
        <v>330</v>
      </c>
      <c r="J22" s="212">
        <f>(D22*H22*I22*G22)</f>
        <v>57816</v>
      </c>
      <c r="K22" s="212"/>
      <c r="L22" s="204" t="s">
        <v>356</v>
      </c>
      <c r="M22" s="212"/>
      <c r="N22" s="212"/>
      <c r="O22" s="305">
        <f>J22/D1*100</f>
        <v>7.7532415807408066</v>
      </c>
    </row>
    <row r="23" spans="1:15" s="202" customFormat="1" x14ac:dyDescent="0.25">
      <c r="A23" s="204"/>
      <c r="B23" s="204"/>
      <c r="C23" s="204"/>
      <c r="D23" s="205"/>
      <c r="E23" s="208"/>
      <c r="F23" s="208"/>
      <c r="G23" s="238"/>
      <c r="H23" s="212"/>
      <c r="I23" s="90"/>
      <c r="J23" s="212"/>
      <c r="K23" s="212"/>
      <c r="L23" s="204"/>
      <c r="M23" s="212"/>
      <c r="N23" s="212"/>
      <c r="O23" s="152"/>
    </row>
    <row r="24" spans="1:15" s="202" customFormat="1" x14ac:dyDescent="0.25">
      <c r="A24" s="204"/>
      <c r="B24" s="204"/>
      <c r="C24" s="211"/>
      <c r="D24" s="205"/>
      <c r="E24" s="208"/>
      <c r="F24" s="208"/>
      <c r="G24" s="238"/>
      <c r="H24" s="212"/>
      <c r="I24" s="90"/>
      <c r="J24" s="212"/>
      <c r="K24" s="212"/>
      <c r="L24" s="204"/>
      <c r="M24" s="212"/>
      <c r="N24" s="212"/>
      <c r="O24" s="152"/>
    </row>
    <row r="25" spans="1:15" s="202" customFormat="1" x14ac:dyDescent="0.25">
      <c r="A25" s="210" t="s">
        <v>104</v>
      </c>
      <c r="B25" s="204" t="s">
        <v>35</v>
      </c>
      <c r="C25" s="204"/>
      <c r="D25" s="89" t="s">
        <v>239</v>
      </c>
      <c r="E25" s="90" t="s">
        <v>292</v>
      </c>
      <c r="F25" s="90"/>
      <c r="G25" s="89" t="s">
        <v>239</v>
      </c>
      <c r="H25" s="212">
        <v>24</v>
      </c>
      <c r="I25" s="90">
        <v>330</v>
      </c>
      <c r="J25" s="212"/>
      <c r="K25" s="212"/>
      <c r="L25" s="204"/>
      <c r="M25" s="212"/>
      <c r="N25" s="212"/>
      <c r="O25" s="152"/>
    </row>
    <row r="26" spans="1:15" s="202" customFormat="1" ht="9" customHeight="1" x14ac:dyDescent="0.25">
      <c r="A26" s="210"/>
      <c r="B26" s="204"/>
      <c r="C26" s="204"/>
      <c r="D26" s="89"/>
      <c r="E26" s="90"/>
      <c r="F26" s="90"/>
      <c r="G26" s="89"/>
      <c r="H26" s="212"/>
      <c r="I26" s="90"/>
      <c r="J26" s="212"/>
      <c r="K26" s="204"/>
      <c r="L26" s="204"/>
      <c r="M26" s="204"/>
      <c r="N26" s="204"/>
      <c r="O26" s="289"/>
    </row>
    <row r="27" spans="1:15" s="233" customFormat="1" x14ac:dyDescent="0.25">
      <c r="A27" s="245" t="s">
        <v>51</v>
      </c>
      <c r="B27" s="246" t="s">
        <v>35</v>
      </c>
      <c r="C27" s="204"/>
      <c r="D27" s="89" t="s">
        <v>239</v>
      </c>
      <c r="E27" s="89" t="s">
        <v>239</v>
      </c>
      <c r="F27" s="89" t="s">
        <v>239</v>
      </c>
      <c r="G27" s="89" t="s">
        <v>239</v>
      </c>
      <c r="H27" s="212">
        <v>24</v>
      </c>
      <c r="I27" s="90">
        <v>330</v>
      </c>
      <c r="J27" s="212"/>
      <c r="K27" s="247"/>
      <c r="L27" s="204"/>
      <c r="M27" s="247"/>
      <c r="N27" s="247"/>
      <c r="O27" s="249"/>
    </row>
    <row r="28" spans="1:15" s="233" customFormat="1" x14ac:dyDescent="0.25">
      <c r="A28" s="250"/>
      <c r="B28" s="246"/>
      <c r="C28" s="246"/>
      <c r="D28" s="251"/>
      <c r="E28" s="252"/>
      <c r="F28" s="252"/>
      <c r="G28" s="251"/>
      <c r="H28" s="212"/>
      <c r="I28" s="253"/>
      <c r="J28" s="254"/>
      <c r="K28" s="254"/>
      <c r="L28" s="254"/>
      <c r="M28" s="254"/>
      <c r="N28" s="254"/>
      <c r="O28" s="252"/>
    </row>
    <row r="29" spans="1:15" s="233" customFormat="1" x14ac:dyDescent="0.25">
      <c r="A29" s="250"/>
      <c r="B29" s="246"/>
      <c r="C29" s="246"/>
      <c r="D29" s="251"/>
      <c r="E29" s="252"/>
      <c r="F29" s="252"/>
      <c r="G29" s="251"/>
      <c r="H29" s="212"/>
      <c r="I29" s="253"/>
      <c r="J29" s="254"/>
      <c r="K29" s="254"/>
      <c r="L29" s="254"/>
      <c r="M29" s="254"/>
      <c r="N29" s="254"/>
      <c r="O29" s="252"/>
    </row>
    <row r="30" spans="1:15" s="233" customFormat="1" x14ac:dyDescent="0.25">
      <c r="A30" s="246"/>
      <c r="B30" s="246"/>
      <c r="C30" s="255"/>
      <c r="D30" s="251"/>
      <c r="E30" s="252"/>
      <c r="F30" s="252"/>
      <c r="G30" s="251"/>
      <c r="H30" s="212"/>
      <c r="I30" s="253"/>
      <c r="J30" s="254"/>
      <c r="K30" s="254"/>
      <c r="L30" s="254"/>
      <c r="M30" s="254"/>
      <c r="N30" s="254"/>
      <c r="O30" s="252"/>
    </row>
    <row r="31" spans="1:15" s="233" customFormat="1" x14ac:dyDescent="0.25">
      <c r="A31" s="254"/>
      <c r="B31" s="246"/>
      <c r="C31" s="254"/>
      <c r="D31" s="254"/>
      <c r="E31" s="254"/>
      <c r="F31" s="254"/>
      <c r="G31" s="254"/>
      <c r="H31" s="212"/>
      <c r="I31" s="254"/>
      <c r="J31" s="254"/>
      <c r="K31" s="254"/>
      <c r="L31" s="254"/>
      <c r="M31" s="254"/>
      <c r="N31" s="254"/>
      <c r="O31" s="252"/>
    </row>
    <row r="32" spans="1:15" s="233" customFormat="1" ht="15" customHeight="1" x14ac:dyDescent="0.25">
      <c r="A32" s="245" t="s">
        <v>348</v>
      </c>
      <c r="B32" s="246" t="s">
        <v>35</v>
      </c>
      <c r="C32" s="250" t="s">
        <v>350</v>
      </c>
      <c r="D32" s="248">
        <v>2</v>
      </c>
      <c r="E32" s="249"/>
      <c r="F32" s="249" t="s">
        <v>292</v>
      </c>
      <c r="G32" s="233" t="s">
        <v>353</v>
      </c>
      <c r="H32" s="257">
        <v>12</v>
      </c>
      <c r="I32" s="258"/>
      <c r="J32" s="564" t="s">
        <v>355</v>
      </c>
      <c r="K32" s="564" t="s">
        <v>355</v>
      </c>
      <c r="L32" s="561" t="s">
        <v>375</v>
      </c>
      <c r="M32" s="247"/>
      <c r="N32" s="247"/>
      <c r="O32" s="249"/>
    </row>
    <row r="33" spans="1:15" s="233" customFormat="1" x14ac:dyDescent="0.25">
      <c r="A33" s="245"/>
      <c r="B33" s="246" t="s">
        <v>35</v>
      </c>
      <c r="C33" s="250" t="s">
        <v>351</v>
      </c>
      <c r="D33" s="251">
        <v>2</v>
      </c>
      <c r="E33" s="252"/>
      <c r="F33" s="252" t="s">
        <v>292</v>
      </c>
      <c r="G33" s="251">
        <v>2.5</v>
      </c>
      <c r="H33" s="257">
        <v>12</v>
      </c>
      <c r="I33" s="258"/>
      <c r="J33" s="565"/>
      <c r="K33" s="565"/>
      <c r="L33" s="562"/>
      <c r="M33" s="254"/>
      <c r="N33" s="254"/>
      <c r="O33" s="252"/>
    </row>
    <row r="34" spans="1:15" s="233" customFormat="1" x14ac:dyDescent="0.25">
      <c r="A34" s="245"/>
      <c r="B34" s="246" t="s">
        <v>35</v>
      </c>
      <c r="C34" s="246" t="s">
        <v>352</v>
      </c>
      <c r="D34" s="251">
        <v>1</v>
      </c>
      <c r="E34" s="259" t="s">
        <v>239</v>
      </c>
      <c r="F34" s="259" t="s">
        <v>239</v>
      </c>
      <c r="G34" s="255" t="s">
        <v>239</v>
      </c>
      <c r="H34" s="257">
        <v>12</v>
      </c>
      <c r="I34" s="258"/>
      <c r="J34" s="565"/>
      <c r="K34" s="565"/>
      <c r="L34" s="562"/>
      <c r="M34" s="254"/>
      <c r="N34" s="254"/>
      <c r="O34" s="252"/>
    </row>
    <row r="35" spans="1:15" s="233" customFormat="1" x14ac:dyDescent="0.25">
      <c r="A35" s="245"/>
      <c r="B35" s="246" t="s">
        <v>35</v>
      </c>
      <c r="C35" s="254" t="s">
        <v>41</v>
      </c>
      <c r="D35" s="251"/>
      <c r="E35" s="252"/>
      <c r="F35" s="252" t="s">
        <v>292</v>
      </c>
      <c r="G35" s="255" t="s">
        <v>239</v>
      </c>
      <c r="H35" s="257">
        <v>12</v>
      </c>
      <c r="I35" s="258"/>
      <c r="J35" s="565"/>
      <c r="K35" s="565"/>
      <c r="L35" s="562"/>
      <c r="M35" s="254"/>
      <c r="N35" s="254"/>
      <c r="O35" s="252"/>
    </row>
    <row r="36" spans="1:15" s="233" customFormat="1" x14ac:dyDescent="0.25">
      <c r="A36" s="245" t="s">
        <v>354</v>
      </c>
      <c r="B36" s="246"/>
      <c r="C36" s="254"/>
      <c r="D36" s="254"/>
      <c r="E36" s="254"/>
      <c r="F36" s="254"/>
      <c r="G36" s="254"/>
      <c r="H36" s="254"/>
      <c r="I36" s="254"/>
      <c r="J36" s="566"/>
      <c r="K36" s="566"/>
      <c r="L36" s="563"/>
      <c r="M36" s="254"/>
      <c r="N36" s="254"/>
      <c r="O36" s="252"/>
    </row>
    <row r="37" spans="1:15" s="233" customFormat="1" x14ac:dyDescent="0.25">
      <c r="A37" s="245"/>
      <c r="B37" s="246"/>
      <c r="C37" s="254"/>
      <c r="D37" s="254"/>
      <c r="E37" s="254"/>
      <c r="F37" s="254"/>
      <c r="G37" s="254"/>
      <c r="H37" s="254"/>
      <c r="I37" s="254"/>
      <c r="L37" s="256"/>
      <c r="M37" s="254"/>
      <c r="N37" s="254"/>
      <c r="O37" s="252"/>
    </row>
    <row r="38" spans="1:15" s="233" customFormat="1" x14ac:dyDescent="0.25">
      <c r="A38" s="210" t="s">
        <v>106</v>
      </c>
      <c r="B38" s="246"/>
      <c r="C38" s="25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89"/>
    </row>
    <row r="39" spans="1:15" s="202" customFormat="1" x14ac:dyDescent="0.25">
      <c r="A39" s="204" t="s">
        <v>363</v>
      </c>
      <c r="B39" s="204" t="s">
        <v>35</v>
      </c>
      <c r="C39" s="204" t="s">
        <v>105</v>
      </c>
      <c r="D39" s="204">
        <v>2</v>
      </c>
      <c r="E39" s="204"/>
      <c r="F39" s="204"/>
      <c r="G39" s="204">
        <v>2.2000000000000002</v>
      </c>
      <c r="H39" s="204"/>
      <c r="I39" s="39"/>
      <c r="J39" s="204"/>
      <c r="K39" s="212">
        <f>B49</f>
        <v>23271</v>
      </c>
      <c r="L39" s="83" t="s">
        <v>359</v>
      </c>
      <c r="M39" s="204"/>
      <c r="N39" s="204"/>
      <c r="O39" s="305">
        <f>K39/D1*100</f>
        <v>3.1206877823685364</v>
      </c>
    </row>
    <row r="40" spans="1:15" s="202" customFormat="1" x14ac:dyDescent="0.25">
      <c r="A40" s="204" t="s">
        <v>357</v>
      </c>
      <c r="B40" s="204" t="s">
        <v>35</v>
      </c>
      <c r="C40" s="204" t="s">
        <v>358</v>
      </c>
      <c r="D40" s="204">
        <v>1</v>
      </c>
      <c r="E40" s="204"/>
      <c r="F40" s="204"/>
      <c r="G40" s="204">
        <v>4</v>
      </c>
      <c r="H40" s="204">
        <v>2</v>
      </c>
      <c r="I40" s="39">
        <v>330</v>
      </c>
      <c r="J40" s="215">
        <f>(D40*H40*I40*G40)</f>
        <v>2640</v>
      </c>
      <c r="K40" s="204"/>
      <c r="L40" s="39"/>
      <c r="M40" s="204"/>
      <c r="N40" s="204"/>
      <c r="O40" s="305">
        <f>J40/D1*100</f>
        <v>0.35402929592423776</v>
      </c>
    </row>
    <row r="41" spans="1:15" s="202" customFormat="1" x14ac:dyDescent="0.25">
      <c r="A41" s="204" t="s">
        <v>349</v>
      </c>
      <c r="B41" s="204" t="s">
        <v>35</v>
      </c>
      <c r="C41" s="204"/>
      <c r="D41" s="204">
        <v>8</v>
      </c>
      <c r="E41" s="204"/>
      <c r="F41" s="204"/>
      <c r="G41" s="204">
        <v>1.5</v>
      </c>
      <c r="H41" s="204">
        <v>1</v>
      </c>
      <c r="I41" s="39">
        <v>330</v>
      </c>
      <c r="J41" s="215">
        <f>(D41*H41*I41*G41)</f>
        <v>3960</v>
      </c>
      <c r="K41" s="204"/>
      <c r="L41" s="204"/>
      <c r="M41" s="204"/>
      <c r="N41" s="204"/>
      <c r="O41" s="305">
        <f>J41/D1*100</f>
        <v>0.53104394388635667</v>
      </c>
    </row>
    <row r="42" spans="1:15" s="202" customFormat="1" x14ac:dyDescent="0.25">
      <c r="A42" s="210" t="s">
        <v>27</v>
      </c>
      <c r="B42" s="204"/>
      <c r="C42" s="204"/>
      <c r="D42" s="204"/>
      <c r="E42" s="204"/>
      <c r="F42" s="204"/>
      <c r="G42" s="204"/>
      <c r="H42" s="204"/>
      <c r="I42" s="204"/>
      <c r="J42" s="212">
        <f>SUM(J10:J23)</f>
        <v>421225.2</v>
      </c>
      <c r="K42" s="204"/>
      <c r="L42" s="204"/>
      <c r="M42" s="204"/>
      <c r="N42" s="204"/>
      <c r="O42" s="305">
        <f>SUM(O10:O41)</f>
        <v>60.492905333370885</v>
      </c>
    </row>
    <row r="43" spans="1:15" x14ac:dyDescent="0.25">
      <c r="O43" s="1"/>
    </row>
    <row r="44" spans="1:15" x14ac:dyDescent="0.25">
      <c r="A44" s="244"/>
    </row>
    <row r="46" spans="1:15" x14ac:dyDescent="0.25">
      <c r="A46" s="235" t="s">
        <v>362</v>
      </c>
      <c r="B46" s="235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5" x14ac:dyDescent="0.25">
      <c r="A47" s="221" t="s">
        <v>360</v>
      </c>
      <c r="B47" s="261">
        <v>131278</v>
      </c>
    </row>
    <row r="48" spans="1:15" x14ac:dyDescent="0.25">
      <c r="A48" s="221" t="s">
        <v>361</v>
      </c>
      <c r="B48" s="261">
        <v>108007</v>
      </c>
    </row>
    <row r="49" spans="1:12" x14ac:dyDescent="0.25">
      <c r="A49" s="221" t="s">
        <v>13</v>
      </c>
      <c r="B49" s="261">
        <f>B47-B48</f>
        <v>23271</v>
      </c>
    </row>
    <row r="50" spans="1:12" x14ac:dyDescent="0.25">
      <c r="A50" s="450" t="s">
        <v>373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</row>
    <row r="52" spans="1:12" x14ac:dyDescent="0.25">
      <c r="A52" s="203" t="s">
        <v>258</v>
      </c>
    </row>
    <row r="53" spans="1:12" s="202" customFormat="1" x14ac:dyDescent="0.25">
      <c r="A53" s="131" t="s">
        <v>376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</row>
  </sheetData>
  <mergeCells count="31">
    <mergeCell ref="A50:L50"/>
    <mergeCell ref="L32:L36"/>
    <mergeCell ref="J32:J36"/>
    <mergeCell ref="K32:K36"/>
    <mergeCell ref="A4:B4"/>
    <mergeCell ref="G6:G7"/>
    <mergeCell ref="H6:I6"/>
    <mergeCell ref="J8:K8"/>
    <mergeCell ref="A1:C1"/>
    <mergeCell ref="A2:C2"/>
    <mergeCell ref="A3:C3"/>
    <mergeCell ref="I1:K1"/>
    <mergeCell ref="I2:K2"/>
    <mergeCell ref="I3:K3"/>
    <mergeCell ref="D1:F1"/>
    <mergeCell ref="D2:F2"/>
    <mergeCell ref="D3:F3"/>
    <mergeCell ref="N6:N7"/>
    <mergeCell ref="O6:O7"/>
    <mergeCell ref="A6:A7"/>
    <mergeCell ref="B6:B7"/>
    <mergeCell ref="C6:C7"/>
    <mergeCell ref="D6:D7"/>
    <mergeCell ref="E6:F6"/>
    <mergeCell ref="J6:K6"/>
    <mergeCell ref="L6:L7"/>
    <mergeCell ref="L1:O1"/>
    <mergeCell ref="L2:O2"/>
    <mergeCell ref="L3:O3"/>
    <mergeCell ref="L4:O4"/>
    <mergeCell ref="I4:K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>&amp;C&amp;"-,Fett"&amp;14Hallenbad
Altbau bis Ende 2014</oddHeader>
  </headerFooter>
  <rowBreaks count="1" manualBreakCount="1">
    <brk id="43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N19"/>
  <sheetViews>
    <sheetView view="pageLayout" zoomScale="60" zoomScaleNormal="100" zoomScalePageLayoutView="60" workbookViewId="0">
      <selection activeCell="C30" sqref="C30"/>
    </sheetView>
  </sheetViews>
  <sheetFormatPr baseColWidth="10" defaultColWidth="9.140625" defaultRowHeight="15" x14ac:dyDescent="0.25"/>
  <cols>
    <col min="1" max="1" width="17.7109375" style="202" customWidth="1"/>
    <col min="2" max="2" width="9.5703125" style="202" customWidth="1"/>
    <col min="3" max="3" width="37.5703125" style="202" customWidth="1"/>
    <col min="4" max="4" width="14.85546875" style="202" customWidth="1"/>
    <col min="5" max="5" width="14" style="202" customWidth="1"/>
    <col min="6" max="6" width="3.140625" style="202" customWidth="1"/>
    <col min="7" max="7" width="25.85546875" style="202" customWidth="1"/>
    <col min="8" max="8" width="13" style="202" customWidth="1"/>
    <col min="9" max="9" width="11.140625" style="202" customWidth="1"/>
    <col min="10" max="10" width="15.85546875" style="202" customWidth="1"/>
    <col min="11" max="11" width="9.28515625" style="202" customWidth="1"/>
    <col min="12" max="12" width="5.85546875" style="202" hidden="1" customWidth="1"/>
    <col min="13" max="13" width="12.140625" style="202" hidden="1" customWidth="1"/>
    <col min="14" max="14" width="8.5703125" style="202" customWidth="1"/>
    <col min="15" max="15" width="28" style="202" customWidth="1"/>
    <col min="16" max="16" width="15.85546875" style="202" customWidth="1"/>
    <col min="17" max="16384" width="9.140625" style="202"/>
  </cols>
  <sheetData>
    <row r="2" spans="1:14" s="207" customFormat="1" ht="16.5" customHeight="1" x14ac:dyDescent="0.25">
      <c r="A2" s="359" t="s">
        <v>254</v>
      </c>
      <c r="B2" s="359"/>
      <c r="C2" s="359"/>
      <c r="D2" s="108">
        <f>'Inhalt-Verbrauch'!E45</f>
        <v>1618340</v>
      </c>
      <c r="E2" s="209" t="s">
        <v>26</v>
      </c>
      <c r="F2" s="290"/>
      <c r="G2" s="294" t="s">
        <v>266</v>
      </c>
      <c r="H2" s="352" t="s">
        <v>406</v>
      </c>
      <c r="I2" s="352"/>
      <c r="J2" s="352"/>
      <c r="K2" s="352"/>
      <c r="L2" s="352"/>
      <c r="M2" s="352"/>
      <c r="N2" s="352"/>
    </row>
    <row r="3" spans="1:14" s="207" customFormat="1" ht="16.5" customHeight="1" x14ac:dyDescent="0.25">
      <c r="A3" s="352" t="s">
        <v>475</v>
      </c>
      <c r="B3" s="352"/>
      <c r="C3" s="352"/>
      <c r="D3" s="108">
        <f>'Inhalt-Verbrauch'!E51</f>
        <v>37391211.842900001</v>
      </c>
      <c r="E3" s="209" t="s">
        <v>26</v>
      </c>
      <c r="F3" s="290"/>
      <c r="G3" s="294" t="s">
        <v>265</v>
      </c>
      <c r="H3" s="555">
        <v>1200</v>
      </c>
      <c r="I3" s="556"/>
      <c r="J3" s="556"/>
      <c r="K3" s="556"/>
      <c r="L3" s="556"/>
      <c r="M3" s="556"/>
      <c r="N3" s="557"/>
    </row>
    <row r="4" spans="1:14" ht="15.75" x14ac:dyDescent="0.25">
      <c r="A4" s="352" t="s">
        <v>29</v>
      </c>
      <c r="B4" s="352"/>
      <c r="C4" s="352"/>
      <c r="D4" s="293">
        <f>D2/D3*100</f>
        <v>4.3281293123087083</v>
      </c>
      <c r="E4" s="204" t="s">
        <v>15</v>
      </c>
      <c r="F4" s="290"/>
      <c r="G4" s="294" t="s">
        <v>407</v>
      </c>
      <c r="H4" s="571"/>
      <c r="I4" s="556"/>
      <c r="J4" s="556"/>
      <c r="K4" s="556"/>
      <c r="L4" s="556"/>
      <c r="M4" s="556"/>
      <c r="N4" s="557"/>
    </row>
    <row r="5" spans="1:14" ht="15.75" x14ac:dyDescent="0.25">
      <c r="A5" s="240"/>
      <c r="B5" s="240"/>
      <c r="C5" s="240"/>
      <c r="F5" s="290"/>
      <c r="G5" s="294" t="s">
        <v>269</v>
      </c>
      <c r="H5" s="555">
        <f>E11/H3</f>
        <v>1302.7982407407408</v>
      </c>
      <c r="I5" s="572"/>
      <c r="J5" s="572"/>
      <c r="K5" s="572"/>
      <c r="L5" s="572"/>
      <c r="M5" s="572"/>
      <c r="N5" s="573"/>
    </row>
    <row r="6" spans="1:14" ht="15.75" thickBot="1" x14ac:dyDescent="0.3"/>
    <row r="7" spans="1:14" ht="15.75" customHeight="1" x14ac:dyDescent="0.25">
      <c r="A7" s="585" t="s">
        <v>16</v>
      </c>
      <c r="B7" s="453" t="s">
        <v>12</v>
      </c>
      <c r="C7" s="453" t="s">
        <v>17</v>
      </c>
      <c r="D7" s="453" t="s">
        <v>365</v>
      </c>
      <c r="E7" s="574" t="s">
        <v>408</v>
      </c>
      <c r="F7" s="574" t="s">
        <v>25</v>
      </c>
      <c r="G7" s="574"/>
      <c r="H7" s="574" t="s">
        <v>14</v>
      </c>
      <c r="J7" s="239"/>
    </row>
    <row r="8" spans="1:14" ht="15.75" customHeight="1" x14ac:dyDescent="0.25">
      <c r="A8" s="586"/>
      <c r="B8" s="352"/>
      <c r="C8" s="352"/>
      <c r="D8" s="352"/>
      <c r="E8" s="575" t="s">
        <v>20</v>
      </c>
      <c r="F8" s="575"/>
      <c r="G8" s="575"/>
      <c r="H8" s="575"/>
      <c r="J8" s="239"/>
    </row>
    <row r="9" spans="1:14" ht="15.75" customHeight="1" thickBot="1" x14ac:dyDescent="0.3">
      <c r="A9" s="263"/>
      <c r="B9" s="264"/>
      <c r="C9" s="264"/>
      <c r="D9" s="265" t="s">
        <v>371</v>
      </c>
      <c r="E9" s="291" t="s">
        <v>26</v>
      </c>
      <c r="F9" s="582"/>
      <c r="G9" s="582"/>
      <c r="H9" s="266" t="s">
        <v>15</v>
      </c>
      <c r="J9" s="239"/>
      <c r="K9" s="306"/>
    </row>
    <row r="10" spans="1:14" ht="15" customHeight="1" x14ac:dyDescent="0.25">
      <c r="A10" s="579" t="s">
        <v>93</v>
      </c>
      <c r="B10" s="580"/>
      <c r="C10" s="580"/>
      <c r="D10" s="580"/>
      <c r="E10" s="580"/>
      <c r="F10" s="580"/>
      <c r="G10" s="580"/>
      <c r="H10" s="581"/>
      <c r="J10" s="235"/>
    </row>
    <row r="11" spans="1:14" ht="21.75" customHeight="1" x14ac:dyDescent="0.25">
      <c r="A11" s="26" t="s">
        <v>364</v>
      </c>
      <c r="B11" s="26" t="s">
        <v>370</v>
      </c>
      <c r="C11" s="26" t="s">
        <v>366</v>
      </c>
      <c r="D11" s="90" t="s">
        <v>239</v>
      </c>
      <c r="E11" s="589">
        <f>D2-E17</f>
        <v>1563357.888888889</v>
      </c>
      <c r="F11" s="394" t="s">
        <v>367</v>
      </c>
      <c r="G11" s="396"/>
      <c r="H11" s="576">
        <f>E11/D2*100</f>
        <v>96.60256119782548</v>
      </c>
      <c r="J11" s="221"/>
    </row>
    <row r="12" spans="1:14" ht="22.5" customHeight="1" x14ac:dyDescent="0.25">
      <c r="A12" s="26" t="s">
        <v>364</v>
      </c>
      <c r="B12" s="26" t="s">
        <v>370</v>
      </c>
      <c r="C12" s="262" t="s">
        <v>409</v>
      </c>
      <c r="D12" s="90" t="s">
        <v>239</v>
      </c>
      <c r="E12" s="590"/>
      <c r="F12" s="587"/>
      <c r="G12" s="588"/>
      <c r="H12" s="577"/>
      <c r="J12" s="221"/>
    </row>
    <row r="13" spans="1:14" ht="22.5" customHeight="1" x14ac:dyDescent="0.25">
      <c r="A13" s="26" t="s">
        <v>364</v>
      </c>
      <c r="B13" s="26" t="s">
        <v>370</v>
      </c>
      <c r="C13" s="262" t="s">
        <v>410</v>
      </c>
      <c r="D13" s="90" t="s">
        <v>239</v>
      </c>
      <c r="E13" s="590"/>
      <c r="F13" s="587"/>
      <c r="G13" s="588"/>
      <c r="H13" s="577"/>
      <c r="J13" s="221"/>
    </row>
    <row r="14" spans="1:14" ht="26.25" customHeight="1" x14ac:dyDescent="0.25">
      <c r="A14" s="26" t="s">
        <v>364</v>
      </c>
      <c r="B14" s="26" t="s">
        <v>370</v>
      </c>
      <c r="C14" s="262" t="s">
        <v>326</v>
      </c>
      <c r="D14" s="90" t="s">
        <v>239</v>
      </c>
      <c r="E14" s="590"/>
      <c r="F14" s="587"/>
      <c r="G14" s="588"/>
      <c r="H14" s="577"/>
      <c r="J14" s="221"/>
    </row>
    <row r="15" spans="1:14" ht="21" customHeight="1" x14ac:dyDescent="0.25">
      <c r="A15" s="26" t="s">
        <v>364</v>
      </c>
      <c r="B15" s="26" t="s">
        <v>370</v>
      </c>
      <c r="C15" s="262" t="s">
        <v>512</v>
      </c>
      <c r="D15" s="90" t="s">
        <v>239</v>
      </c>
      <c r="E15" s="590"/>
      <c r="F15" s="587"/>
      <c r="G15" s="588"/>
      <c r="H15" s="577"/>
      <c r="J15" s="221"/>
    </row>
    <row r="16" spans="1:14" ht="33.75" customHeight="1" x14ac:dyDescent="0.25">
      <c r="A16" s="26" t="s">
        <v>364</v>
      </c>
      <c r="B16" s="26" t="s">
        <v>370</v>
      </c>
      <c r="C16" s="269" t="s">
        <v>374</v>
      </c>
      <c r="D16" s="90" t="s">
        <v>239</v>
      </c>
      <c r="E16" s="591"/>
      <c r="F16" s="397"/>
      <c r="G16" s="399"/>
      <c r="H16" s="578"/>
    </row>
    <row r="17" spans="1:8" ht="36" customHeight="1" x14ac:dyDescent="0.25">
      <c r="A17" s="26" t="s">
        <v>364</v>
      </c>
      <c r="B17" s="26" t="s">
        <v>370</v>
      </c>
      <c r="C17" s="262" t="s">
        <v>411</v>
      </c>
      <c r="D17" s="90" t="s">
        <v>239</v>
      </c>
      <c r="E17" s="307">
        <f>1181*4.19*40/3.6</f>
        <v>54982.111111111109</v>
      </c>
      <c r="F17" s="583" t="s">
        <v>372</v>
      </c>
      <c r="G17" s="584"/>
      <c r="H17" s="308">
        <f>E17/D2*100</f>
        <v>3.397438802174519</v>
      </c>
    </row>
    <row r="18" spans="1:8" ht="6" customHeight="1" x14ac:dyDescent="0.25">
      <c r="A18" s="26"/>
      <c r="B18" s="26"/>
      <c r="C18" s="157"/>
      <c r="D18" s="90"/>
      <c r="E18" s="90"/>
      <c r="F18" s="583"/>
      <c r="G18" s="584"/>
      <c r="H18" s="267"/>
    </row>
    <row r="19" spans="1:8" x14ac:dyDescent="0.25">
      <c r="A19" s="268" t="s">
        <v>27</v>
      </c>
      <c r="B19" s="26"/>
      <c r="C19" s="157"/>
      <c r="D19" s="90"/>
      <c r="E19" s="90"/>
      <c r="F19" s="575"/>
      <c r="G19" s="575"/>
      <c r="H19" s="267"/>
    </row>
  </sheetData>
  <mergeCells count="22">
    <mergeCell ref="F17:G17"/>
    <mergeCell ref="F19:G19"/>
    <mergeCell ref="F18:G18"/>
    <mergeCell ref="A2:C2"/>
    <mergeCell ref="A3:C3"/>
    <mergeCell ref="A4:C4"/>
    <mergeCell ref="A7:A8"/>
    <mergeCell ref="B7:B8"/>
    <mergeCell ref="C7:C8"/>
    <mergeCell ref="F11:G16"/>
    <mergeCell ref="E11:E16"/>
    <mergeCell ref="H11:H16"/>
    <mergeCell ref="A10:H10"/>
    <mergeCell ref="F7:G8"/>
    <mergeCell ref="D7:D8"/>
    <mergeCell ref="F9:G9"/>
    <mergeCell ref="H2:N2"/>
    <mergeCell ref="H3:N3"/>
    <mergeCell ref="H4:N4"/>
    <mergeCell ref="H5:N5"/>
    <mergeCell ref="E7:E8"/>
    <mergeCell ref="H7:H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Header xml:space="preserve">&amp;C&amp;"-,Fett"&amp;14Hallenbad (Wärme)
Altbau bis Ende 2014
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0"/>
  <sheetViews>
    <sheetView view="pageLayout" zoomScale="70" zoomScaleNormal="70" zoomScaleSheetLayoutView="80" zoomScalePageLayoutView="70" workbookViewId="0">
      <selection sqref="A1:O1"/>
    </sheetView>
  </sheetViews>
  <sheetFormatPr baseColWidth="10" defaultColWidth="9.140625" defaultRowHeight="15" x14ac:dyDescent="0.25"/>
  <cols>
    <col min="1" max="1" width="19.140625" style="322" customWidth="1"/>
    <col min="2" max="2" width="7.85546875" style="322" customWidth="1"/>
    <col min="3" max="3" width="41.85546875" style="322" customWidth="1"/>
    <col min="4" max="4" width="13.85546875" style="322" customWidth="1"/>
    <col min="5" max="5" width="11.85546875" style="322" customWidth="1"/>
    <col min="6" max="6" width="15.5703125" style="322" customWidth="1"/>
    <col min="7" max="7" width="12.7109375" style="322" customWidth="1"/>
    <col min="8" max="8" width="7.85546875" style="322" customWidth="1"/>
    <col min="9" max="9" width="5.85546875" style="322" hidden="1" customWidth="1"/>
    <col min="10" max="10" width="2.85546875" style="322" hidden="1" customWidth="1"/>
    <col min="11" max="11" width="7.28515625" style="322" customWidth="1"/>
    <col min="12" max="12" width="14.42578125" style="322" customWidth="1"/>
    <col min="13" max="13" width="26.7109375" style="322" customWidth="1"/>
    <col min="14" max="14" width="14.7109375" style="322" customWidth="1"/>
    <col min="15" max="15" width="7.85546875" style="322" customWidth="1"/>
    <col min="16" max="16" width="15.85546875" style="322" customWidth="1"/>
    <col min="17" max="16384" width="9.140625" style="322"/>
  </cols>
  <sheetData>
    <row r="1" spans="1:15" ht="30" customHeight="1" x14ac:dyDescent="0.3">
      <c r="A1" s="358" t="s">
        <v>418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3" spans="1:15" s="207" customFormat="1" ht="16.5" customHeight="1" x14ac:dyDescent="0.25">
      <c r="A3" s="359" t="s">
        <v>254</v>
      </c>
      <c r="B3" s="359"/>
      <c r="C3" s="359"/>
      <c r="D3" s="108">
        <f>'Inhalt-Verbrauch'!E47</f>
        <v>1465711.4269000001</v>
      </c>
      <c r="E3" s="209" t="s">
        <v>26</v>
      </c>
      <c r="G3" s="385" t="s">
        <v>266</v>
      </c>
      <c r="H3" s="386"/>
      <c r="I3" s="386"/>
      <c r="J3" s="386"/>
      <c r="K3" s="387"/>
      <c r="L3" s="592" t="s">
        <v>406</v>
      </c>
      <c r="M3" s="481"/>
      <c r="N3" s="481"/>
    </row>
    <row r="4" spans="1:15" s="207" customFormat="1" ht="16.5" customHeight="1" x14ac:dyDescent="0.25">
      <c r="A4" s="352" t="s">
        <v>475</v>
      </c>
      <c r="B4" s="352"/>
      <c r="C4" s="352"/>
      <c r="D4" s="108">
        <f>'Inhalt-Verbrauch'!E51</f>
        <v>37391211.842900001</v>
      </c>
      <c r="E4" s="209" t="s">
        <v>26</v>
      </c>
      <c r="G4" s="385" t="s">
        <v>265</v>
      </c>
      <c r="H4" s="386"/>
      <c r="I4" s="386"/>
      <c r="J4" s="386"/>
      <c r="K4" s="387"/>
      <c r="L4" s="593">
        <v>1200</v>
      </c>
      <c r="M4" s="593"/>
      <c r="N4" s="593"/>
    </row>
    <row r="5" spans="1:15" ht="15.75" x14ac:dyDescent="0.25">
      <c r="A5" s="352" t="s">
        <v>29</v>
      </c>
      <c r="B5" s="352"/>
      <c r="C5" s="352"/>
      <c r="D5" s="293">
        <f>D3/D4*100</f>
        <v>3.9199356069501543</v>
      </c>
      <c r="E5" s="204" t="s">
        <v>15</v>
      </c>
      <c r="G5" s="385" t="s">
        <v>407</v>
      </c>
      <c r="H5" s="386"/>
      <c r="I5" s="386"/>
      <c r="J5" s="386"/>
      <c r="K5" s="387"/>
      <c r="L5" s="593"/>
      <c r="M5" s="593"/>
      <c r="N5" s="593"/>
    </row>
    <row r="6" spans="1:15" ht="15.75" x14ac:dyDescent="0.25">
      <c r="A6" s="318"/>
      <c r="B6" s="318"/>
      <c r="C6" s="318"/>
      <c r="G6" s="385" t="s">
        <v>269</v>
      </c>
      <c r="H6" s="386"/>
      <c r="I6" s="386"/>
      <c r="J6" s="386"/>
      <c r="K6" s="387"/>
      <c r="L6" s="593">
        <f>F12/L4</f>
        <v>1125.375</v>
      </c>
      <c r="M6" s="593"/>
      <c r="N6" s="593"/>
    </row>
    <row r="7" spans="1:15" ht="15.75" thickBot="1" x14ac:dyDescent="0.3">
      <c r="L7" s="288"/>
    </row>
    <row r="8" spans="1:15" ht="15.75" customHeight="1" x14ac:dyDescent="0.25">
      <c r="A8" s="365" t="s">
        <v>16</v>
      </c>
      <c r="B8" s="368" t="s">
        <v>12</v>
      </c>
      <c r="C8" s="374" t="s">
        <v>417</v>
      </c>
      <c r="D8" s="374" t="s">
        <v>40</v>
      </c>
      <c r="E8" s="377" t="s">
        <v>18</v>
      </c>
      <c r="F8" s="427" t="s">
        <v>241</v>
      </c>
      <c r="G8" s="363" t="s">
        <v>25</v>
      </c>
      <c r="H8" s="380"/>
      <c r="I8" s="380"/>
      <c r="J8" s="380"/>
      <c r="K8" s="380"/>
      <c r="L8" s="441" t="s">
        <v>14</v>
      </c>
      <c r="M8" s="316"/>
      <c r="N8" s="316"/>
    </row>
    <row r="9" spans="1:15" ht="15.75" customHeight="1" x14ac:dyDescent="0.25">
      <c r="A9" s="366"/>
      <c r="B9" s="369"/>
      <c r="C9" s="375"/>
      <c r="D9" s="375"/>
      <c r="E9" s="378"/>
      <c r="F9" s="469"/>
      <c r="G9" s="411"/>
      <c r="H9" s="382"/>
      <c r="I9" s="382"/>
      <c r="J9" s="382"/>
      <c r="K9" s="382"/>
      <c r="L9" s="442"/>
      <c r="M9" s="316"/>
      <c r="N9" s="316"/>
    </row>
    <row r="10" spans="1:15" ht="15" customHeight="1" thickBot="1" x14ac:dyDescent="0.3">
      <c r="A10" s="367"/>
      <c r="B10" s="370"/>
      <c r="C10" s="376"/>
      <c r="D10" s="376"/>
      <c r="E10" s="220" t="s">
        <v>23</v>
      </c>
      <c r="F10" s="158" t="s">
        <v>24</v>
      </c>
      <c r="G10" s="413"/>
      <c r="H10" s="384"/>
      <c r="I10" s="384"/>
      <c r="J10" s="384"/>
      <c r="K10" s="384"/>
      <c r="L10" s="159" t="s">
        <v>15</v>
      </c>
      <c r="M10" s="594"/>
      <c r="N10" s="594"/>
    </row>
    <row r="11" spans="1:15" ht="15" customHeight="1" x14ac:dyDescent="0.25">
      <c r="A11" s="579" t="s">
        <v>93</v>
      </c>
      <c r="B11" s="580"/>
      <c r="C11" s="580"/>
      <c r="D11" s="580"/>
      <c r="E11" s="580"/>
      <c r="F11" s="580"/>
      <c r="G11" s="580"/>
      <c r="H11" s="580"/>
      <c r="I11" s="580"/>
      <c r="J11" s="580"/>
      <c r="K11" s="580"/>
      <c r="L11" s="581"/>
      <c r="M11" s="166"/>
      <c r="N11" s="166"/>
    </row>
    <row r="12" spans="1:15" ht="27.75" customHeight="1" x14ac:dyDescent="0.25">
      <c r="A12" s="168" t="s">
        <v>94</v>
      </c>
      <c r="B12" s="161" t="s">
        <v>95</v>
      </c>
      <c r="C12" s="26" t="s">
        <v>96</v>
      </c>
      <c r="D12" s="310">
        <v>1</v>
      </c>
      <c r="E12" s="310">
        <v>1160</v>
      </c>
      <c r="F12" s="215">
        <v>1350450</v>
      </c>
      <c r="G12" s="583" t="s">
        <v>402</v>
      </c>
      <c r="H12" s="355"/>
      <c r="I12" s="355"/>
      <c r="J12" s="355"/>
      <c r="K12" s="584"/>
      <c r="L12" s="292">
        <f>F12/D3*100</f>
        <v>92.136144619969315</v>
      </c>
      <c r="M12" s="166"/>
      <c r="N12" s="166"/>
    </row>
    <row r="13" spans="1:15" ht="30.75" customHeight="1" x14ac:dyDescent="0.25">
      <c r="A13" s="169" t="s">
        <v>264</v>
      </c>
      <c r="B13" s="161" t="s">
        <v>95</v>
      </c>
      <c r="C13" s="157" t="s">
        <v>97</v>
      </c>
      <c r="D13" s="310" t="s">
        <v>431</v>
      </c>
      <c r="E13" s="310">
        <v>110</v>
      </c>
      <c r="F13" s="152">
        <v>113016</v>
      </c>
      <c r="G13" s="583" t="s">
        <v>400</v>
      </c>
      <c r="H13" s="355"/>
      <c r="I13" s="355"/>
      <c r="J13" s="355"/>
      <c r="K13" s="584"/>
      <c r="L13" s="292">
        <f>F13/D3*100</f>
        <v>7.7106583141696872</v>
      </c>
      <c r="M13" s="166"/>
      <c r="N13" s="166"/>
    </row>
    <row r="14" spans="1:15" ht="32.25" customHeight="1" x14ac:dyDescent="0.25">
      <c r="A14" s="168" t="s">
        <v>98</v>
      </c>
      <c r="B14" s="161" t="s">
        <v>95</v>
      </c>
      <c r="C14" s="26" t="s">
        <v>99</v>
      </c>
      <c r="D14" s="310">
        <v>1</v>
      </c>
      <c r="E14" s="310">
        <v>18</v>
      </c>
      <c r="F14" s="152">
        <f>214*10.5</f>
        <v>2247</v>
      </c>
      <c r="G14" s="583" t="s">
        <v>401</v>
      </c>
      <c r="H14" s="355"/>
      <c r="I14" s="355"/>
      <c r="J14" s="355"/>
      <c r="K14" s="584"/>
      <c r="L14" s="292">
        <f>F14/D3*100</f>
        <v>0.15330439258104414</v>
      </c>
      <c r="M14" s="166"/>
      <c r="N14" s="166"/>
    </row>
    <row r="15" spans="1:15" ht="19.5" customHeight="1" thickBot="1" x14ac:dyDescent="0.3">
      <c r="A15" s="170" t="s">
        <v>27</v>
      </c>
      <c r="B15" s="162"/>
      <c r="C15" s="163"/>
      <c r="D15" s="158"/>
      <c r="E15" s="158"/>
      <c r="F15" s="164">
        <f>SUM(F12:H14)</f>
        <v>1465713</v>
      </c>
      <c r="G15" s="418"/>
      <c r="H15" s="357"/>
      <c r="I15" s="357"/>
      <c r="J15" s="357"/>
      <c r="K15" s="419"/>
      <c r="L15" s="327">
        <f>SUM(L12:M14)</f>
        <v>100.00010732672006</v>
      </c>
      <c r="M15" s="167"/>
      <c r="N15" s="221"/>
    </row>
    <row r="16" spans="1:15" ht="15.75" customHeight="1" x14ac:dyDescent="0.25">
      <c r="A16" s="229"/>
      <c r="B16" s="229"/>
      <c r="C16" s="229"/>
      <c r="D16" s="320"/>
      <c r="E16" s="320"/>
      <c r="F16" s="155"/>
      <c r="G16" s="156"/>
      <c r="H16" s="156"/>
      <c r="J16" s="221"/>
      <c r="K16" s="221"/>
    </row>
    <row r="17" spans="1:11" ht="15.75" customHeight="1" x14ac:dyDescent="0.25">
      <c r="A17" s="229"/>
      <c r="B17" s="229"/>
      <c r="C17" s="229"/>
      <c r="D17" s="320"/>
      <c r="E17" s="320"/>
      <c r="F17" s="155"/>
      <c r="G17" s="156"/>
      <c r="H17" s="156"/>
      <c r="J17" s="221"/>
      <c r="K17" s="221"/>
    </row>
    <row r="18" spans="1:11" ht="15.75" customHeight="1" x14ac:dyDescent="0.25">
      <c r="A18" s="229"/>
      <c r="B18" s="229"/>
      <c r="C18" s="229"/>
      <c r="D18" s="320"/>
      <c r="E18" s="320"/>
      <c r="F18" s="155"/>
      <c r="G18" s="156"/>
      <c r="H18" s="156"/>
      <c r="J18" s="221"/>
      <c r="K18" s="221"/>
    </row>
    <row r="19" spans="1:11" ht="15.75" customHeight="1" x14ac:dyDescent="0.25">
      <c r="A19" s="229"/>
      <c r="B19" s="229"/>
      <c r="C19" s="229"/>
      <c r="D19" s="320"/>
      <c r="E19" s="320"/>
      <c r="F19" s="155"/>
      <c r="G19" s="156"/>
      <c r="H19" s="156"/>
      <c r="J19" s="221"/>
      <c r="K19" s="221"/>
    </row>
    <row r="20" spans="1:11" ht="15.75" customHeight="1" x14ac:dyDescent="0.25">
      <c r="A20" s="229"/>
      <c r="B20" s="229"/>
      <c r="C20" s="229"/>
      <c r="D20" s="320"/>
      <c r="E20" s="320"/>
      <c r="F20" s="155"/>
      <c r="G20" s="156"/>
      <c r="H20" s="156"/>
      <c r="J20" s="221"/>
      <c r="K20" s="221"/>
    </row>
  </sheetData>
  <mergeCells count="26">
    <mergeCell ref="G13:K13"/>
    <mergeCell ref="G14:K14"/>
    <mergeCell ref="G15:K15"/>
    <mergeCell ref="F8:F9"/>
    <mergeCell ref="G8:K10"/>
    <mergeCell ref="L8:L9"/>
    <mergeCell ref="M10:N10"/>
    <mergeCell ref="A11:L11"/>
    <mergeCell ref="G12:K12"/>
    <mergeCell ref="A5:C5"/>
    <mergeCell ref="G5:K5"/>
    <mergeCell ref="L5:N5"/>
    <mergeCell ref="G6:K6"/>
    <mergeCell ref="L6:N6"/>
    <mergeCell ref="A8:A10"/>
    <mergeCell ref="B8:B10"/>
    <mergeCell ref="C8:C10"/>
    <mergeCell ref="D8:D10"/>
    <mergeCell ref="E8:E9"/>
    <mergeCell ref="A1:O1"/>
    <mergeCell ref="A3:C3"/>
    <mergeCell ref="G3:K3"/>
    <mergeCell ref="L3:N3"/>
    <mergeCell ref="A4:C4"/>
    <mergeCell ref="G4:K4"/>
    <mergeCell ref="L4:N4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 xml:space="preserve">&amp;C&amp;"-,Fett"&amp;14Freibad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52"/>
  <sheetViews>
    <sheetView view="pageLayout" zoomScale="70" zoomScaleNormal="70" zoomScaleSheetLayoutView="80" zoomScalePageLayoutView="70" workbookViewId="0">
      <selection activeCell="A16" sqref="A16:C16"/>
    </sheetView>
  </sheetViews>
  <sheetFormatPr baseColWidth="10" defaultColWidth="9.140625" defaultRowHeight="15" x14ac:dyDescent="0.25"/>
  <cols>
    <col min="1" max="1" width="19.140625" style="322" customWidth="1"/>
    <col min="2" max="2" width="12.42578125" style="322" customWidth="1"/>
    <col min="3" max="3" width="33.28515625" style="322" customWidth="1"/>
    <col min="4" max="4" width="13.85546875" style="322" customWidth="1"/>
    <col min="5" max="5" width="14.5703125" style="322" customWidth="1"/>
    <col min="6" max="6" width="16.5703125" style="322" customWidth="1"/>
    <col min="7" max="7" width="15.5703125" style="322" customWidth="1"/>
    <col min="8" max="8" width="6.140625" style="322" customWidth="1"/>
    <col min="9" max="9" width="9.42578125" style="322" customWidth="1"/>
    <col min="10" max="10" width="5.85546875" style="322" hidden="1" customWidth="1"/>
    <col min="11" max="11" width="2.85546875" style="322" hidden="1" customWidth="1"/>
    <col min="12" max="12" width="11.85546875" style="322" customWidth="1"/>
    <col min="13" max="13" width="25.85546875" style="322" customWidth="1"/>
    <col min="14" max="14" width="13.28515625" style="322" customWidth="1"/>
    <col min="15" max="15" width="14.7109375" style="322" customWidth="1"/>
    <col min="16" max="16" width="7.85546875" style="322" customWidth="1"/>
    <col min="17" max="17" width="15.85546875" style="322" customWidth="1"/>
    <col min="18" max="16384" width="9.140625" style="322"/>
  </cols>
  <sheetData>
    <row r="1" spans="1:17" ht="30" customHeight="1" x14ac:dyDescent="0.3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3" spans="1:17" s="207" customFormat="1" ht="16.5" customHeight="1" x14ac:dyDescent="0.25">
      <c r="A3" s="359" t="s">
        <v>440</v>
      </c>
      <c r="B3" s="359"/>
      <c r="C3" s="359"/>
      <c r="D3" s="108">
        <f>'Inhalt-Verbrauch'!E3</f>
        <v>5000</v>
      </c>
      <c r="E3" s="209" t="s">
        <v>26</v>
      </c>
      <c r="G3" s="352" t="s">
        <v>266</v>
      </c>
      <c r="H3" s="352"/>
      <c r="I3" s="352"/>
      <c r="J3" s="209"/>
      <c r="K3" s="209"/>
      <c r="L3" s="352" t="s">
        <v>432</v>
      </c>
      <c r="M3" s="352"/>
      <c r="N3" s="322"/>
      <c r="O3" s="322"/>
    </row>
    <row r="4" spans="1:17" s="207" customFormat="1" ht="16.5" customHeight="1" x14ac:dyDescent="0.25">
      <c r="A4" s="352" t="s">
        <v>475</v>
      </c>
      <c r="B4" s="352"/>
      <c r="C4" s="352"/>
      <c r="D4" s="108">
        <f>'Inhalt-Verbrauch'!E51</f>
        <v>37391211.842900001</v>
      </c>
      <c r="E4" s="209" t="s">
        <v>26</v>
      </c>
      <c r="G4" s="352" t="s">
        <v>433</v>
      </c>
      <c r="H4" s="352"/>
      <c r="I4" s="352"/>
      <c r="J4" s="209"/>
      <c r="K4" s="209"/>
      <c r="L4" s="353">
        <v>500</v>
      </c>
      <c r="M4" s="353"/>
      <c r="N4" s="322"/>
      <c r="O4" s="322"/>
    </row>
    <row r="5" spans="1:17" ht="15.75" x14ac:dyDescent="0.25">
      <c r="A5" s="352" t="s">
        <v>29</v>
      </c>
      <c r="B5" s="352"/>
      <c r="C5" s="352"/>
      <c r="D5" s="293">
        <f>D3/D4*100</f>
        <v>1.3372126105480641E-2</v>
      </c>
      <c r="E5" s="204" t="s">
        <v>15</v>
      </c>
      <c r="G5" s="352" t="s">
        <v>268</v>
      </c>
      <c r="H5" s="352"/>
      <c r="I5" s="352"/>
      <c r="J5" s="209"/>
      <c r="K5" s="209"/>
      <c r="L5" s="352"/>
      <c r="M5" s="352"/>
    </row>
    <row r="6" spans="1:17" ht="15.75" x14ac:dyDescent="0.25">
      <c r="A6" s="318"/>
      <c r="B6" s="318"/>
      <c r="C6" s="318"/>
      <c r="G6" s="352" t="s">
        <v>269</v>
      </c>
      <c r="H6" s="352"/>
      <c r="I6" s="352"/>
      <c r="J6" s="209"/>
      <c r="K6" s="209"/>
      <c r="L6" s="352"/>
      <c r="M6" s="352"/>
    </row>
    <row r="7" spans="1:17" ht="15.75" thickBot="1" x14ac:dyDescent="0.3">
      <c r="M7" s="288"/>
    </row>
    <row r="8" spans="1:17" ht="15.75" customHeight="1" x14ac:dyDescent="0.25">
      <c r="A8" s="365" t="s">
        <v>16</v>
      </c>
      <c r="B8" s="368" t="s">
        <v>12</v>
      </c>
      <c r="C8" s="371" t="s">
        <v>428</v>
      </c>
      <c r="D8" s="374" t="s">
        <v>40</v>
      </c>
      <c r="E8" s="377" t="s">
        <v>13</v>
      </c>
      <c r="F8" s="363" t="s">
        <v>25</v>
      </c>
      <c r="G8" s="380"/>
      <c r="H8" s="380"/>
      <c r="I8" s="380"/>
      <c r="J8" s="380"/>
      <c r="K8" s="407"/>
      <c r="L8" s="332"/>
      <c r="M8" s="316"/>
      <c r="N8" s="316"/>
    </row>
    <row r="9" spans="1:17" ht="15.75" customHeight="1" x14ac:dyDescent="0.25">
      <c r="A9" s="366"/>
      <c r="B9" s="369"/>
      <c r="C9" s="372"/>
      <c r="D9" s="375"/>
      <c r="E9" s="378"/>
      <c r="F9" s="411"/>
      <c r="G9" s="382"/>
      <c r="H9" s="382"/>
      <c r="I9" s="382"/>
      <c r="J9" s="382"/>
      <c r="K9" s="412"/>
      <c r="L9" s="332"/>
      <c r="M9" s="316"/>
      <c r="N9" s="316"/>
    </row>
    <row r="10" spans="1:17" ht="15" customHeight="1" thickBot="1" x14ac:dyDescent="0.3">
      <c r="A10" s="367"/>
      <c r="B10" s="370"/>
      <c r="C10" s="373"/>
      <c r="D10" s="376"/>
      <c r="E10" s="220" t="s">
        <v>24</v>
      </c>
      <c r="F10" s="413"/>
      <c r="G10" s="384"/>
      <c r="H10" s="384"/>
      <c r="I10" s="384"/>
      <c r="J10" s="384"/>
      <c r="K10" s="414"/>
      <c r="L10" s="332"/>
      <c r="M10" s="316"/>
      <c r="N10" s="316"/>
    </row>
    <row r="11" spans="1:17" ht="36.75" customHeight="1" x14ac:dyDescent="0.25">
      <c r="A11" s="168" t="s">
        <v>262</v>
      </c>
      <c r="B11" s="161" t="s">
        <v>11</v>
      </c>
      <c r="C11" s="26" t="s">
        <v>434</v>
      </c>
      <c r="D11" s="310">
        <v>1</v>
      </c>
      <c r="E11" s="90">
        <v>5000</v>
      </c>
      <c r="F11" s="415" t="s">
        <v>441</v>
      </c>
      <c r="G11" s="416"/>
      <c r="H11" s="416"/>
      <c r="I11" s="416"/>
      <c r="J11" s="416"/>
      <c r="K11" s="417"/>
      <c r="L11" s="332"/>
      <c r="M11" s="166"/>
      <c r="N11" s="166"/>
    </row>
    <row r="12" spans="1:17" ht="19.5" customHeight="1" thickBot="1" x14ac:dyDescent="0.3">
      <c r="A12" s="170" t="s">
        <v>27</v>
      </c>
      <c r="B12" s="162"/>
      <c r="C12" s="163"/>
      <c r="D12" s="158"/>
      <c r="E12" s="158"/>
      <c r="F12" s="418"/>
      <c r="G12" s="357"/>
      <c r="H12" s="357"/>
      <c r="I12" s="357"/>
      <c r="J12" s="357"/>
      <c r="K12" s="419"/>
      <c r="L12" s="332"/>
      <c r="M12" s="167"/>
      <c r="N12" s="221"/>
    </row>
    <row r="13" spans="1:17" ht="15.75" customHeight="1" x14ac:dyDescent="0.25">
      <c r="A13" s="229"/>
      <c r="B13" s="229"/>
      <c r="C13" s="229"/>
      <c r="D13" s="320"/>
      <c r="E13" s="320"/>
      <c r="F13" s="155"/>
      <c r="G13" s="156"/>
      <c r="H13" s="156"/>
      <c r="J13" s="221"/>
      <c r="K13" s="221"/>
    </row>
    <row r="14" spans="1:17" ht="15.75" customHeight="1" x14ac:dyDescent="0.25">
      <c r="A14" s="229"/>
      <c r="B14" s="229"/>
      <c r="C14" s="229"/>
      <c r="D14" s="320"/>
      <c r="E14" s="320"/>
      <c r="F14" s="155"/>
      <c r="G14" s="156"/>
      <c r="H14" s="156"/>
      <c r="J14" s="221"/>
      <c r="K14" s="221"/>
    </row>
    <row r="15" spans="1:17" ht="15.75" x14ac:dyDescent="0.25">
      <c r="A15" s="360" t="s">
        <v>439</v>
      </c>
      <c r="B15" s="361"/>
      <c r="C15" s="362"/>
      <c r="D15" s="108">
        <f>'Inhalt-Verbrauch'!D3</f>
        <v>5000</v>
      </c>
      <c r="E15" s="209" t="s">
        <v>26</v>
      </c>
      <c r="G15" s="352" t="s">
        <v>266</v>
      </c>
      <c r="H15" s="352"/>
      <c r="I15" s="352"/>
      <c r="J15" s="352"/>
      <c r="K15" s="352"/>
      <c r="L15" s="352" t="s">
        <v>437</v>
      </c>
      <c r="M15" s="352"/>
      <c r="P15" s="299"/>
      <c r="Q15" s="295"/>
    </row>
    <row r="16" spans="1:17" s="207" customFormat="1" ht="16.5" customHeight="1" x14ac:dyDescent="0.25">
      <c r="A16" s="385" t="s">
        <v>475</v>
      </c>
      <c r="B16" s="386"/>
      <c r="C16" s="387"/>
      <c r="D16" s="108">
        <f>'Inhalt-Verbrauch'!D51</f>
        <v>2920185.8</v>
      </c>
      <c r="E16" s="209" t="s">
        <v>26</v>
      </c>
      <c r="G16" s="352" t="s">
        <v>265</v>
      </c>
      <c r="H16" s="352">
        <v>600</v>
      </c>
      <c r="I16" s="352"/>
      <c r="J16" s="352"/>
      <c r="K16" s="352"/>
      <c r="L16" s="353">
        <v>500</v>
      </c>
      <c r="M16" s="353"/>
      <c r="N16" s="322"/>
      <c r="O16" s="322"/>
    </row>
    <row r="17" spans="1:18" s="207" customFormat="1" ht="16.5" customHeight="1" x14ac:dyDescent="0.25">
      <c r="A17" s="385" t="s">
        <v>29</v>
      </c>
      <c r="B17" s="386"/>
      <c r="C17" s="387"/>
      <c r="D17" s="293">
        <f>D15/D16*100</f>
        <v>0.17122198183416962</v>
      </c>
      <c r="E17" s="293" t="s">
        <v>15</v>
      </c>
      <c r="G17" s="352" t="s">
        <v>268</v>
      </c>
      <c r="H17" s="352"/>
      <c r="I17" s="352"/>
      <c r="J17" s="352"/>
      <c r="K17" s="352"/>
      <c r="L17" s="353"/>
      <c r="M17" s="353"/>
      <c r="N17" s="322"/>
    </row>
    <row r="18" spans="1:18" ht="15.75" x14ac:dyDescent="0.25">
      <c r="G18" s="352" t="s">
        <v>269</v>
      </c>
      <c r="H18" s="352"/>
      <c r="I18" s="352"/>
      <c r="J18" s="352"/>
      <c r="K18" s="352"/>
      <c r="L18" s="353">
        <f>D15/L16</f>
        <v>10</v>
      </c>
      <c r="M18" s="353"/>
    </row>
    <row r="19" spans="1:18" ht="16.5" thickBot="1" x14ac:dyDescent="0.3">
      <c r="A19" s="318"/>
      <c r="B19" s="318"/>
      <c r="C19" s="318"/>
    </row>
    <row r="20" spans="1:18" ht="15.75" customHeight="1" x14ac:dyDescent="0.25">
      <c r="A20" s="390" t="s">
        <v>16</v>
      </c>
      <c r="B20" s="392" t="s">
        <v>12</v>
      </c>
      <c r="C20" s="377" t="s">
        <v>428</v>
      </c>
      <c r="D20" s="377" t="s">
        <v>40</v>
      </c>
      <c r="E20" s="377" t="s">
        <v>242</v>
      </c>
      <c r="F20" s="377"/>
      <c r="G20" s="377" t="s">
        <v>18</v>
      </c>
      <c r="H20" s="363" t="s">
        <v>22</v>
      </c>
      <c r="I20" s="380"/>
      <c r="J20" s="380"/>
      <c r="K20" s="407"/>
      <c r="L20" s="302" t="s">
        <v>13</v>
      </c>
      <c r="M20" s="408" t="s">
        <v>25</v>
      </c>
      <c r="N20" s="388" t="s">
        <v>14</v>
      </c>
      <c r="P20" s="228"/>
      <c r="Q20" s="228"/>
    </row>
    <row r="21" spans="1:18" ht="21.75" customHeight="1" x14ac:dyDescent="0.25">
      <c r="A21" s="391"/>
      <c r="B21" s="393"/>
      <c r="C21" s="378"/>
      <c r="D21" s="378"/>
      <c r="E21" s="8" t="s">
        <v>325</v>
      </c>
      <c r="F21" s="227" t="s">
        <v>244</v>
      </c>
      <c r="G21" s="378"/>
      <c r="H21" s="236" t="s">
        <v>324</v>
      </c>
      <c r="I21" s="236" t="s">
        <v>323</v>
      </c>
      <c r="J21" s="236"/>
      <c r="K21" s="236" t="s">
        <v>323</v>
      </c>
      <c r="L21" s="309" t="s">
        <v>21</v>
      </c>
      <c r="M21" s="409"/>
      <c r="N21" s="389"/>
      <c r="P21" s="316"/>
      <c r="Q21" s="316"/>
    </row>
    <row r="22" spans="1:18" ht="15" customHeight="1" thickBot="1" x14ac:dyDescent="0.3">
      <c r="A22" s="217"/>
      <c r="B22" s="218"/>
      <c r="C22" s="218"/>
      <c r="D22" s="219"/>
      <c r="E22" s="220"/>
      <c r="F22" s="220"/>
      <c r="G22" s="220" t="s">
        <v>23</v>
      </c>
      <c r="H22" s="220"/>
      <c r="I22" s="220"/>
      <c r="J22" s="220"/>
      <c r="K22" s="220"/>
      <c r="L22" s="220" t="s">
        <v>26</v>
      </c>
      <c r="M22" s="410"/>
      <c r="N22" s="226" t="s">
        <v>15</v>
      </c>
      <c r="Q22" s="229"/>
      <c r="R22" s="229"/>
    </row>
    <row r="23" spans="1:18" ht="15" customHeight="1" x14ac:dyDescent="0.25">
      <c r="A23" s="102" t="s">
        <v>41</v>
      </c>
      <c r="B23" s="333" t="s">
        <v>35</v>
      </c>
      <c r="C23" s="334" t="s">
        <v>438</v>
      </c>
      <c r="D23" s="335">
        <v>124</v>
      </c>
      <c r="E23" s="336"/>
      <c r="F23" s="337" t="s">
        <v>292</v>
      </c>
      <c r="G23" s="337">
        <v>7.0999999999999994E-2</v>
      </c>
      <c r="H23" s="337">
        <v>8</v>
      </c>
      <c r="I23" s="39">
        <v>190</v>
      </c>
      <c r="J23" s="39"/>
      <c r="K23" s="39">
        <v>135</v>
      </c>
      <c r="L23" s="338">
        <f>D23*G23*H23*I23</f>
        <v>13382.079999999998</v>
      </c>
      <c r="M23" s="404" t="s">
        <v>403</v>
      </c>
      <c r="N23" s="296">
        <f>L23/D15*100</f>
        <v>267.64159999999998</v>
      </c>
      <c r="P23" s="166"/>
    </row>
    <row r="24" spans="1:18" ht="15.75" x14ac:dyDescent="0.25">
      <c r="A24" s="216"/>
      <c r="B24" s="141"/>
      <c r="C24" s="172"/>
      <c r="D24" s="311"/>
      <c r="E24" s="300"/>
      <c r="F24" s="176"/>
      <c r="G24" s="176"/>
      <c r="H24" s="175"/>
      <c r="I24" s="83"/>
      <c r="J24" s="83"/>
      <c r="K24" s="83"/>
      <c r="L24" s="301"/>
      <c r="M24" s="405"/>
      <c r="N24" s="296"/>
      <c r="O24" s="166"/>
      <c r="P24" s="166"/>
    </row>
    <row r="25" spans="1:18" x14ac:dyDescent="0.25">
      <c r="A25" s="204"/>
      <c r="B25" s="141"/>
      <c r="C25" s="172"/>
      <c r="D25" s="311"/>
      <c r="E25" s="176"/>
      <c r="F25" s="176"/>
      <c r="G25" s="176"/>
      <c r="H25" s="175"/>
      <c r="I25" s="83"/>
      <c r="J25" s="83"/>
      <c r="K25" s="83"/>
      <c r="L25" s="301"/>
      <c r="M25" s="405"/>
      <c r="N25" s="296"/>
      <c r="O25" s="166"/>
      <c r="P25" s="166"/>
    </row>
    <row r="26" spans="1:18" x14ac:dyDescent="0.25">
      <c r="A26" s="204"/>
      <c r="B26" s="141"/>
      <c r="C26" s="172"/>
      <c r="D26" s="311"/>
      <c r="E26" s="176"/>
      <c r="F26" s="176"/>
      <c r="G26" s="176"/>
      <c r="H26" s="175"/>
      <c r="I26" s="83"/>
      <c r="J26" s="83"/>
      <c r="K26" s="83"/>
      <c r="L26" s="301"/>
      <c r="M26" s="405"/>
      <c r="N26" s="296"/>
      <c r="O26" s="166"/>
      <c r="P26" s="166"/>
    </row>
    <row r="27" spans="1:18" x14ac:dyDescent="0.25">
      <c r="A27" s="204"/>
      <c r="B27" s="141"/>
      <c r="C27" s="172"/>
      <c r="D27" s="311"/>
      <c r="E27" s="176"/>
      <c r="F27" s="176"/>
      <c r="G27" s="176"/>
      <c r="H27" s="175"/>
      <c r="I27" s="83"/>
      <c r="J27" s="83"/>
      <c r="K27" s="83"/>
      <c r="L27" s="301"/>
      <c r="M27" s="406"/>
      <c r="N27" s="296"/>
      <c r="O27" s="166"/>
      <c r="P27" s="166"/>
    </row>
    <row r="28" spans="1:18" x14ac:dyDescent="0.25">
      <c r="A28" s="204"/>
      <c r="B28" s="141"/>
      <c r="C28" s="172"/>
      <c r="D28" s="394" t="s">
        <v>404</v>
      </c>
      <c r="E28" s="395"/>
      <c r="F28" s="395"/>
      <c r="G28" s="395"/>
      <c r="H28" s="395"/>
      <c r="I28" s="395"/>
      <c r="J28" s="395"/>
      <c r="K28" s="396"/>
      <c r="L28" s="400"/>
      <c r="M28" s="112"/>
      <c r="N28" s="402"/>
      <c r="O28" s="166"/>
      <c r="P28" s="166"/>
    </row>
    <row r="29" spans="1:18" x14ac:dyDescent="0.25">
      <c r="A29" s="204"/>
      <c r="B29" s="141"/>
      <c r="C29" s="172"/>
      <c r="D29" s="397"/>
      <c r="E29" s="398"/>
      <c r="F29" s="398"/>
      <c r="G29" s="398"/>
      <c r="H29" s="398"/>
      <c r="I29" s="398"/>
      <c r="J29" s="398"/>
      <c r="K29" s="399"/>
      <c r="L29" s="401"/>
      <c r="M29" s="112"/>
      <c r="N29" s="403"/>
      <c r="O29" s="166"/>
      <c r="P29" s="166"/>
    </row>
    <row r="30" spans="1:18" ht="15.75" thickBot="1" x14ac:dyDescent="0.3">
      <c r="A30" s="210" t="s">
        <v>27</v>
      </c>
      <c r="B30" s="141"/>
      <c r="C30" s="172"/>
      <c r="D30" s="312"/>
      <c r="E30" s="158"/>
      <c r="F30" s="158"/>
      <c r="G30" s="158"/>
      <c r="H30" s="158"/>
      <c r="I30" s="230"/>
      <c r="J30" s="230"/>
      <c r="K30" s="230"/>
      <c r="L30" s="297">
        <f>SUM(L23:L27)</f>
        <v>13382.079999999998</v>
      </c>
      <c r="M30" s="230"/>
      <c r="N30" s="298">
        <f>SUM(N23:N28)</f>
        <v>267.64159999999998</v>
      </c>
      <c r="O30" s="221"/>
      <c r="P30" s="221"/>
    </row>
    <row r="31" spans="1:18" ht="15.75" customHeight="1" x14ac:dyDescent="0.25">
      <c r="A31" s="229"/>
      <c r="B31" s="229"/>
      <c r="C31" s="229"/>
      <c r="D31" s="320"/>
      <c r="E31" s="320"/>
      <c r="F31" s="155"/>
      <c r="G31" s="156"/>
      <c r="H31" s="156"/>
      <c r="J31" s="221"/>
      <c r="K31" s="221"/>
    </row>
    <row r="32" spans="1:18" ht="15.75" customHeight="1" x14ac:dyDescent="0.25">
      <c r="A32" s="229"/>
      <c r="B32" s="229"/>
      <c r="C32" s="229"/>
      <c r="D32" s="320"/>
      <c r="E32" s="320"/>
      <c r="F32" s="155"/>
      <c r="G32" s="156"/>
      <c r="H32" s="156"/>
      <c r="J32" s="221"/>
      <c r="K32" s="221"/>
    </row>
    <row r="33" spans="1:12" ht="15.75" customHeight="1" x14ac:dyDescent="0.25">
      <c r="A33" s="229"/>
      <c r="B33" s="229"/>
      <c r="C33" s="229"/>
      <c r="D33" s="320"/>
      <c r="E33" s="320"/>
      <c r="F33" s="155"/>
      <c r="G33" s="156"/>
      <c r="H33" s="156"/>
      <c r="J33" s="221"/>
      <c r="K33" s="221"/>
    </row>
    <row r="48" spans="1:12" ht="15.75" customHeight="1" x14ac:dyDescent="0.25">
      <c r="A48" s="229"/>
      <c r="B48" s="229"/>
      <c r="C48" s="229"/>
      <c r="D48" s="320"/>
      <c r="E48" s="320"/>
      <c r="F48" s="155"/>
      <c r="G48" s="155"/>
      <c r="H48" s="156"/>
      <c r="I48" s="156"/>
      <c r="K48" s="221"/>
      <c r="L48" s="221"/>
    </row>
    <row r="49" spans="1:12" ht="15.75" customHeight="1" x14ac:dyDescent="0.25">
      <c r="A49" s="229"/>
      <c r="B49" s="229"/>
      <c r="C49" s="229"/>
      <c r="D49" s="320"/>
      <c r="E49" s="320"/>
      <c r="F49" s="155"/>
      <c r="G49" s="155"/>
      <c r="H49" s="156"/>
      <c r="I49" s="156"/>
      <c r="K49" s="221"/>
      <c r="L49" s="221"/>
    </row>
    <row r="50" spans="1:12" ht="15.75" customHeight="1" x14ac:dyDescent="0.25">
      <c r="A50" s="229"/>
      <c r="B50" s="229"/>
      <c r="C50" s="229"/>
      <c r="D50" s="320"/>
      <c r="E50" s="320"/>
      <c r="F50" s="155"/>
      <c r="G50" s="155"/>
      <c r="H50" s="156"/>
      <c r="I50" s="156"/>
      <c r="K50" s="221"/>
      <c r="L50" s="221"/>
    </row>
    <row r="51" spans="1:12" ht="15.75" customHeight="1" x14ac:dyDescent="0.25">
      <c r="A51" s="229"/>
      <c r="B51" s="229"/>
      <c r="C51" s="229"/>
      <c r="D51" s="320"/>
      <c r="E51" s="320"/>
      <c r="F51" s="155"/>
      <c r="G51" s="155"/>
      <c r="H51" s="156"/>
      <c r="I51" s="156"/>
      <c r="K51" s="221"/>
      <c r="L51" s="221"/>
    </row>
    <row r="52" spans="1:12" ht="15.75" customHeight="1" x14ac:dyDescent="0.25">
      <c r="A52" s="229"/>
      <c r="B52" s="229"/>
      <c r="C52" s="229"/>
      <c r="D52" s="320"/>
      <c r="E52" s="320"/>
      <c r="F52" s="155"/>
      <c r="G52" s="155"/>
      <c r="H52" s="156"/>
      <c r="I52" s="156"/>
      <c r="K52" s="221"/>
      <c r="L52" s="221"/>
    </row>
  </sheetData>
  <mergeCells count="44">
    <mergeCell ref="M20:M22"/>
    <mergeCell ref="N20:N21"/>
    <mergeCell ref="M23:M27"/>
    <mergeCell ref="D28:K29"/>
    <mergeCell ref="L28:L29"/>
    <mergeCell ref="N28:N29"/>
    <mergeCell ref="G20:G21"/>
    <mergeCell ref="H20:K20"/>
    <mergeCell ref="A16:C16"/>
    <mergeCell ref="G16:K16"/>
    <mergeCell ref="A20:A21"/>
    <mergeCell ref="B20:B21"/>
    <mergeCell ref="C20:C21"/>
    <mergeCell ref="D20:D21"/>
    <mergeCell ref="E20:F20"/>
    <mergeCell ref="A17:C17"/>
    <mergeCell ref="G17:K17"/>
    <mergeCell ref="G18:K18"/>
    <mergeCell ref="E8:E9"/>
    <mergeCell ref="G5:I5"/>
    <mergeCell ref="L5:M5"/>
    <mergeCell ref="A15:C15"/>
    <mergeCell ref="G15:K15"/>
    <mergeCell ref="F8:K10"/>
    <mergeCell ref="F11:K11"/>
    <mergeCell ref="F12:K12"/>
    <mergeCell ref="A5:C5"/>
    <mergeCell ref="A8:A10"/>
    <mergeCell ref="B8:B10"/>
    <mergeCell ref="C8:C10"/>
    <mergeCell ref="D8:D10"/>
    <mergeCell ref="L15:M15"/>
    <mergeCell ref="A1:P1"/>
    <mergeCell ref="A3:C3"/>
    <mergeCell ref="A4:C4"/>
    <mergeCell ref="G3:I3"/>
    <mergeCell ref="G4:I4"/>
    <mergeCell ref="L3:M3"/>
    <mergeCell ref="L4:M4"/>
    <mergeCell ref="L16:M16"/>
    <mergeCell ref="L17:M17"/>
    <mergeCell ref="L18:M18"/>
    <mergeCell ref="G6:I6"/>
    <mergeCell ref="L6:M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 xml:space="preserve">&amp;C&amp;"-,Fett"&amp;14Kundenzentrum
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8"/>
  <sheetViews>
    <sheetView topLeftCell="A5" zoomScale="70" zoomScaleNormal="70" zoomScaleSheetLayoutView="80" zoomScalePageLayoutView="70" workbookViewId="0">
      <selection activeCell="O17" sqref="O17"/>
    </sheetView>
  </sheetViews>
  <sheetFormatPr baseColWidth="10" defaultColWidth="9.140625" defaultRowHeight="15" x14ac:dyDescent="0.25"/>
  <cols>
    <col min="1" max="1" width="19.140625" style="2" customWidth="1"/>
    <col min="2" max="2" width="7.85546875" style="2" customWidth="1"/>
    <col min="3" max="3" width="44.85546875" style="2" customWidth="1"/>
    <col min="4" max="4" width="13.85546875" style="2" customWidth="1"/>
    <col min="5" max="5" width="11.85546875" style="2" customWidth="1"/>
    <col min="6" max="6" width="15.5703125" style="2" customWidth="1"/>
    <col min="7" max="7" width="12.7109375" style="2" customWidth="1"/>
    <col min="8" max="8" width="7.85546875" style="2" customWidth="1"/>
    <col min="9" max="9" width="5.85546875" style="2" hidden="1" customWidth="1"/>
    <col min="10" max="10" width="2.85546875" style="2" hidden="1" customWidth="1"/>
    <col min="11" max="11" width="7.28515625" style="202" customWidth="1"/>
    <col min="12" max="12" width="14.42578125" style="2" customWidth="1"/>
    <col min="13" max="13" width="26.7109375" style="2" customWidth="1"/>
    <col min="14" max="14" width="14.7109375" style="2" customWidth="1"/>
    <col min="15" max="15" width="7.85546875" style="2" customWidth="1"/>
    <col min="16" max="16" width="15.85546875" style="2" customWidth="1"/>
    <col min="17" max="16384" width="9.140625" style="2"/>
  </cols>
  <sheetData>
    <row r="1" spans="1:18" s="322" customFormat="1" ht="30" customHeight="1" x14ac:dyDescent="0.3">
      <c r="A1" s="358" t="s">
        <v>427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8" s="322" customFormat="1" x14ac:dyDescent="0.25"/>
    <row r="3" spans="1:18" ht="15.75" customHeight="1" x14ac:dyDescent="0.25">
      <c r="A3" s="154"/>
      <c r="B3" s="154"/>
      <c r="C3" s="154"/>
      <c r="D3" s="139"/>
      <c r="E3" s="139"/>
      <c r="F3" s="155"/>
      <c r="G3" s="156"/>
      <c r="H3" s="156"/>
      <c r="J3" s="65"/>
      <c r="K3" s="221"/>
    </row>
    <row r="4" spans="1:18" ht="15.75" x14ac:dyDescent="0.25">
      <c r="A4" s="360" t="s">
        <v>261</v>
      </c>
      <c r="B4" s="361"/>
      <c r="C4" s="362"/>
      <c r="D4" s="108">
        <f>'Inhalt-Verbrauch'!D48</f>
        <v>529579</v>
      </c>
      <c r="E4" s="22" t="s">
        <v>26</v>
      </c>
      <c r="G4" s="352" t="s">
        <v>266</v>
      </c>
      <c r="H4" s="352"/>
      <c r="I4" s="352"/>
      <c r="J4" s="352"/>
      <c r="K4" s="352"/>
      <c r="L4" s="571" t="s">
        <v>267</v>
      </c>
      <c r="M4" s="556"/>
      <c r="N4" s="557"/>
      <c r="O4" s="299"/>
      <c r="P4" s="299"/>
      <c r="Q4" s="295"/>
    </row>
    <row r="5" spans="1:18" s="14" customFormat="1" ht="16.5" customHeight="1" x14ac:dyDescent="0.25">
      <c r="A5" s="385" t="s">
        <v>475</v>
      </c>
      <c r="B5" s="386"/>
      <c r="C5" s="387"/>
      <c r="D5" s="108">
        <f>'Inhalt-Verbrauch'!D51</f>
        <v>2920185.8</v>
      </c>
      <c r="E5" s="22" t="s">
        <v>26</v>
      </c>
      <c r="G5" s="352" t="s">
        <v>265</v>
      </c>
      <c r="H5" s="352">
        <v>600</v>
      </c>
      <c r="I5" s="352"/>
      <c r="J5" s="352"/>
      <c r="K5" s="352"/>
      <c r="L5" s="209"/>
      <c r="M5" s="596">
        <v>1200</v>
      </c>
      <c r="N5" s="548"/>
    </row>
    <row r="6" spans="1:18" s="14" customFormat="1" ht="16.5" customHeight="1" x14ac:dyDescent="0.25">
      <c r="A6" s="385" t="s">
        <v>29</v>
      </c>
      <c r="B6" s="386"/>
      <c r="C6" s="387"/>
      <c r="D6" s="293">
        <f>D4/D5*100</f>
        <v>18.135113183551539</v>
      </c>
      <c r="E6" s="293" t="s">
        <v>15</v>
      </c>
      <c r="G6" s="352" t="s">
        <v>268</v>
      </c>
      <c r="H6" s="352"/>
      <c r="I6" s="352"/>
      <c r="J6" s="352"/>
      <c r="K6" s="352"/>
      <c r="L6" s="209"/>
      <c r="M6" s="548"/>
      <c r="N6" s="548"/>
    </row>
    <row r="7" spans="1:18" ht="15.75" x14ac:dyDescent="0.25">
      <c r="G7" s="352" t="s">
        <v>269</v>
      </c>
      <c r="H7" s="352"/>
      <c r="I7" s="352"/>
      <c r="J7" s="352"/>
      <c r="K7" s="352"/>
      <c r="L7" s="209"/>
      <c r="M7" s="597">
        <f>D4/M5</f>
        <v>441.31583333333333</v>
      </c>
      <c r="N7" s="597"/>
    </row>
    <row r="8" spans="1:18" ht="16.5" thickBot="1" x14ac:dyDescent="0.3">
      <c r="A8" s="129"/>
      <c r="B8" s="129"/>
      <c r="C8" s="129"/>
    </row>
    <row r="9" spans="1:18" ht="15.75" customHeight="1" x14ac:dyDescent="0.25">
      <c r="A9" s="390" t="s">
        <v>16</v>
      </c>
      <c r="B9" s="392" t="s">
        <v>12</v>
      </c>
      <c r="C9" s="377" t="s">
        <v>428</v>
      </c>
      <c r="D9" s="377" t="s">
        <v>40</v>
      </c>
      <c r="E9" s="377" t="s">
        <v>242</v>
      </c>
      <c r="F9" s="377"/>
      <c r="G9" s="377" t="s">
        <v>18</v>
      </c>
      <c r="H9" s="363" t="s">
        <v>22</v>
      </c>
      <c r="I9" s="380"/>
      <c r="J9" s="380"/>
      <c r="K9" s="407"/>
      <c r="L9" s="302" t="s">
        <v>13</v>
      </c>
      <c r="M9" s="408" t="s">
        <v>25</v>
      </c>
      <c r="N9" s="388" t="s">
        <v>14</v>
      </c>
      <c r="P9" s="144"/>
      <c r="Q9" s="144"/>
    </row>
    <row r="10" spans="1:18" ht="15.75" x14ac:dyDescent="0.25">
      <c r="A10" s="391"/>
      <c r="B10" s="393"/>
      <c r="C10" s="378"/>
      <c r="D10" s="378"/>
      <c r="E10" s="2" t="s">
        <v>325</v>
      </c>
      <c r="F10" s="227" t="s">
        <v>244</v>
      </c>
      <c r="G10" s="378"/>
      <c r="H10" s="236" t="s">
        <v>324</v>
      </c>
      <c r="I10" s="236"/>
      <c r="J10" s="236"/>
      <c r="K10" s="236" t="s">
        <v>323</v>
      </c>
      <c r="L10" s="303" t="s">
        <v>21</v>
      </c>
      <c r="M10" s="409"/>
      <c r="N10" s="389"/>
      <c r="P10" s="125"/>
      <c r="Q10" s="125"/>
    </row>
    <row r="11" spans="1:18" ht="15" customHeight="1" thickBot="1" x14ac:dyDescent="0.3">
      <c r="A11" s="217"/>
      <c r="B11" s="218"/>
      <c r="C11" s="218"/>
      <c r="D11" s="219"/>
      <c r="E11" s="220"/>
      <c r="F11" s="220"/>
      <c r="G11" s="220" t="s">
        <v>23</v>
      </c>
      <c r="H11" s="220"/>
      <c r="I11" s="220"/>
      <c r="J11" s="220"/>
      <c r="K11" s="220"/>
      <c r="L11" s="220" t="s">
        <v>26</v>
      </c>
      <c r="M11" s="410"/>
      <c r="N11" s="226" t="s">
        <v>15</v>
      </c>
      <c r="O11" s="202"/>
      <c r="Q11" s="154"/>
      <c r="R11" s="154"/>
    </row>
    <row r="12" spans="1:18" ht="15" customHeight="1" x14ac:dyDescent="0.25">
      <c r="A12" s="45" t="s">
        <v>336</v>
      </c>
      <c r="B12" s="171" t="s">
        <v>35</v>
      </c>
      <c r="C12" s="172" t="s">
        <v>421</v>
      </c>
      <c r="D12" s="46">
        <v>1</v>
      </c>
      <c r="E12" s="300" t="s">
        <v>243</v>
      </c>
      <c r="F12" s="175"/>
      <c r="G12" s="175">
        <v>22</v>
      </c>
      <c r="H12" s="175">
        <v>24</v>
      </c>
      <c r="I12" s="83"/>
      <c r="J12" s="83"/>
      <c r="K12" s="83">
        <v>135</v>
      </c>
      <c r="L12" s="301">
        <f>G12*H12*K12</f>
        <v>71280</v>
      </c>
      <c r="M12" s="404" t="s">
        <v>405</v>
      </c>
      <c r="N12" s="296">
        <f>L12/D4*100</f>
        <v>13.45974821509161</v>
      </c>
      <c r="O12" s="202"/>
      <c r="P12" s="166"/>
    </row>
    <row r="13" spans="1:18" ht="15.75" x14ac:dyDescent="0.25">
      <c r="A13" s="216" t="s">
        <v>337</v>
      </c>
      <c r="B13" s="141" t="s">
        <v>35</v>
      </c>
      <c r="C13" s="172" t="s">
        <v>422</v>
      </c>
      <c r="D13" s="6">
        <v>1</v>
      </c>
      <c r="E13" s="300" t="s">
        <v>243</v>
      </c>
      <c r="F13" s="176"/>
      <c r="G13" s="176">
        <v>22</v>
      </c>
      <c r="H13" s="175">
        <v>24</v>
      </c>
      <c r="I13" s="83"/>
      <c r="J13" s="83"/>
      <c r="K13" s="83">
        <v>135</v>
      </c>
      <c r="L13" s="301">
        <f>G13*H13*K13</f>
        <v>71280</v>
      </c>
      <c r="M13" s="405"/>
      <c r="N13" s="296">
        <f>L13/D4*100</f>
        <v>13.45974821509161</v>
      </c>
      <c r="O13" s="166"/>
      <c r="P13" s="166"/>
    </row>
    <row r="14" spans="1:18" ht="15.75" x14ac:dyDescent="0.25">
      <c r="A14" s="216" t="s">
        <v>338</v>
      </c>
      <c r="B14" s="141" t="s">
        <v>35</v>
      </c>
      <c r="C14" s="172" t="s">
        <v>423</v>
      </c>
      <c r="D14" s="6">
        <v>1</v>
      </c>
      <c r="E14" s="300" t="s">
        <v>243</v>
      </c>
      <c r="F14" s="176"/>
      <c r="G14" s="176">
        <v>22</v>
      </c>
      <c r="H14" s="175">
        <v>24</v>
      </c>
      <c r="I14" s="83"/>
      <c r="J14" s="83"/>
      <c r="K14" s="83">
        <v>135</v>
      </c>
      <c r="L14" s="301">
        <f t="shared" ref="L14:L23" si="0">G14*H14*K14</f>
        <v>71280</v>
      </c>
      <c r="M14" s="405"/>
      <c r="N14" s="296">
        <f>L14/D4*100</f>
        <v>13.45974821509161</v>
      </c>
      <c r="O14" s="166"/>
      <c r="P14" s="166"/>
    </row>
    <row r="15" spans="1:18" ht="15.75" x14ac:dyDescent="0.25">
      <c r="A15" s="216" t="s">
        <v>339</v>
      </c>
      <c r="B15" s="141" t="s">
        <v>35</v>
      </c>
      <c r="C15" s="172" t="s">
        <v>424</v>
      </c>
      <c r="D15" s="6">
        <v>1</v>
      </c>
      <c r="E15" s="300" t="s">
        <v>243</v>
      </c>
      <c r="F15" s="176"/>
      <c r="G15" s="176">
        <v>22</v>
      </c>
      <c r="H15" s="175">
        <v>24</v>
      </c>
      <c r="I15" s="83"/>
      <c r="J15" s="83"/>
      <c r="K15" s="83">
        <v>135</v>
      </c>
      <c r="L15" s="301">
        <f t="shared" ref="L15" si="1">G15*H15*K15</f>
        <v>71280</v>
      </c>
      <c r="M15" s="405"/>
      <c r="N15" s="296">
        <f>L15/D4*100</f>
        <v>13.45974821509161</v>
      </c>
      <c r="O15" s="166"/>
      <c r="P15" s="166"/>
    </row>
    <row r="16" spans="1:18" ht="15.75" x14ac:dyDescent="0.25">
      <c r="A16" s="216" t="s">
        <v>340</v>
      </c>
      <c r="B16" s="141" t="s">
        <v>35</v>
      </c>
      <c r="C16" s="172" t="s">
        <v>425</v>
      </c>
      <c r="D16" s="6">
        <v>1</v>
      </c>
      <c r="E16" s="300" t="s">
        <v>243</v>
      </c>
      <c r="F16" s="176"/>
      <c r="G16" s="176">
        <v>22</v>
      </c>
      <c r="H16" s="175">
        <v>24</v>
      </c>
      <c r="I16" s="83"/>
      <c r="J16" s="83"/>
      <c r="K16" s="83">
        <v>135</v>
      </c>
      <c r="L16" s="301">
        <f t="shared" si="0"/>
        <v>71280</v>
      </c>
      <c r="M16" s="405"/>
      <c r="N16" s="296">
        <f>L16/D4*100</f>
        <v>13.45974821509161</v>
      </c>
      <c r="O16" s="166"/>
      <c r="P16" s="166"/>
    </row>
    <row r="17" spans="1:16" ht="16.5" thickBot="1" x14ac:dyDescent="0.3">
      <c r="A17" s="216" t="s">
        <v>341</v>
      </c>
      <c r="B17" s="141" t="s">
        <v>35</v>
      </c>
      <c r="C17" s="172" t="s">
        <v>426</v>
      </c>
      <c r="D17" s="6">
        <v>1</v>
      </c>
      <c r="E17" s="300" t="s">
        <v>243</v>
      </c>
      <c r="F17" s="176"/>
      <c r="G17" s="176">
        <v>22</v>
      </c>
      <c r="H17" s="175">
        <v>24</v>
      </c>
      <c r="I17" s="83"/>
      <c r="J17" s="83"/>
      <c r="K17" s="83">
        <v>135</v>
      </c>
      <c r="L17" s="301">
        <f t="shared" ref="L17" si="2">G17*H17*K17</f>
        <v>71280</v>
      </c>
      <c r="M17" s="595"/>
      <c r="N17" s="296">
        <f>L17/D4*100</f>
        <v>13.45974821509161</v>
      </c>
      <c r="O17" s="351">
        <f>SUM(N12:N17)</f>
        <v>80.758489290549662</v>
      </c>
      <c r="P17" s="166"/>
    </row>
    <row r="18" spans="1:16" ht="15" customHeight="1" x14ac:dyDescent="0.25">
      <c r="A18" s="204" t="s">
        <v>327</v>
      </c>
      <c r="B18" s="141" t="s">
        <v>35</v>
      </c>
      <c r="C18" s="172" t="s">
        <v>328</v>
      </c>
      <c r="D18" s="6">
        <v>1</v>
      </c>
      <c r="E18" s="176"/>
      <c r="F18" s="176" t="s">
        <v>292</v>
      </c>
      <c r="G18" s="176">
        <v>19.2</v>
      </c>
      <c r="H18" s="175">
        <v>9</v>
      </c>
      <c r="I18" s="83"/>
      <c r="J18" s="83"/>
      <c r="K18" s="83">
        <v>80</v>
      </c>
      <c r="L18" s="301">
        <f t="shared" si="0"/>
        <v>13823.999999999998</v>
      </c>
      <c r="M18" s="404" t="s">
        <v>403</v>
      </c>
      <c r="N18" s="296">
        <f>L18/D4*100</f>
        <v>2.6103754114117059</v>
      </c>
      <c r="O18" s="166"/>
      <c r="P18" s="166"/>
    </row>
    <row r="19" spans="1:16" x14ac:dyDescent="0.25">
      <c r="A19" s="204" t="s">
        <v>327</v>
      </c>
      <c r="B19" s="141" t="s">
        <v>35</v>
      </c>
      <c r="C19" s="172" t="s">
        <v>331</v>
      </c>
      <c r="D19" s="6" t="s">
        <v>322</v>
      </c>
      <c r="E19" s="176"/>
      <c r="F19" s="176" t="s">
        <v>292</v>
      </c>
      <c r="G19" s="176">
        <v>13.2</v>
      </c>
      <c r="H19" s="175">
        <v>9</v>
      </c>
      <c r="I19" s="83"/>
      <c r="J19" s="83"/>
      <c r="K19" s="83">
        <v>80</v>
      </c>
      <c r="L19" s="301">
        <f t="shared" ref="L19:L22" si="3">G19*H19*K19</f>
        <v>9504</v>
      </c>
      <c r="M19" s="405"/>
      <c r="N19" s="296">
        <f>L19/D4*100</f>
        <v>1.794633095345548</v>
      </c>
      <c r="O19" s="166"/>
      <c r="P19" s="166"/>
    </row>
    <row r="20" spans="1:16" x14ac:dyDescent="0.25">
      <c r="A20" s="204" t="s">
        <v>327</v>
      </c>
      <c r="B20" s="141" t="s">
        <v>35</v>
      </c>
      <c r="C20" s="172" t="s">
        <v>329</v>
      </c>
      <c r="D20" s="6">
        <v>1</v>
      </c>
      <c r="E20" s="176"/>
      <c r="F20" s="176" t="s">
        <v>292</v>
      </c>
      <c r="G20" s="176">
        <v>26.5</v>
      </c>
      <c r="H20" s="175">
        <v>9</v>
      </c>
      <c r="I20" s="83"/>
      <c r="J20" s="83"/>
      <c r="K20" s="83">
        <v>80</v>
      </c>
      <c r="L20" s="301">
        <f t="shared" si="3"/>
        <v>19080</v>
      </c>
      <c r="M20" s="405"/>
      <c r="N20" s="296">
        <f>L20/D4*100</f>
        <v>3.6028618959588656</v>
      </c>
      <c r="O20" s="166"/>
      <c r="P20" s="166"/>
    </row>
    <row r="21" spans="1:16" x14ac:dyDescent="0.25">
      <c r="A21" s="204" t="s">
        <v>327</v>
      </c>
      <c r="B21" s="141" t="s">
        <v>35</v>
      </c>
      <c r="C21" s="172" t="s">
        <v>329</v>
      </c>
      <c r="D21" s="6">
        <v>1</v>
      </c>
      <c r="E21" s="176"/>
      <c r="F21" s="176" t="s">
        <v>292</v>
      </c>
      <c r="G21" s="176">
        <v>26.5</v>
      </c>
      <c r="H21" s="175">
        <v>9</v>
      </c>
      <c r="I21" s="83"/>
      <c r="J21" s="83"/>
      <c r="K21" s="83">
        <v>80</v>
      </c>
      <c r="L21" s="301">
        <f t="shared" si="3"/>
        <v>19080</v>
      </c>
      <c r="M21" s="405"/>
      <c r="N21" s="296">
        <f>L21/D4*100</f>
        <v>3.6028618959588656</v>
      </c>
      <c r="O21" s="166"/>
      <c r="P21" s="166"/>
    </row>
    <row r="22" spans="1:16" x14ac:dyDescent="0.25">
      <c r="A22" s="204" t="s">
        <v>327</v>
      </c>
      <c r="B22" s="141" t="s">
        <v>35</v>
      </c>
      <c r="C22" s="172" t="s">
        <v>330</v>
      </c>
      <c r="D22" s="6">
        <v>1</v>
      </c>
      <c r="E22" s="176"/>
      <c r="F22" s="176" t="s">
        <v>292</v>
      </c>
      <c r="G22" s="176">
        <v>22.7</v>
      </c>
      <c r="H22" s="175">
        <v>9</v>
      </c>
      <c r="I22" s="83"/>
      <c r="J22" s="83"/>
      <c r="K22" s="83">
        <v>80</v>
      </c>
      <c r="L22" s="301">
        <f t="shared" si="3"/>
        <v>16343.999999999998</v>
      </c>
      <c r="M22" s="405"/>
      <c r="N22" s="296">
        <f>L22/D4*100</f>
        <v>3.0862250957836315</v>
      </c>
      <c r="O22" s="166"/>
      <c r="P22" s="166"/>
    </row>
    <row r="23" spans="1:16" x14ac:dyDescent="0.25">
      <c r="A23" s="4" t="s">
        <v>41</v>
      </c>
      <c r="B23" s="141" t="s">
        <v>35</v>
      </c>
      <c r="C23" s="172" t="s">
        <v>255</v>
      </c>
      <c r="D23" s="6">
        <v>10</v>
      </c>
      <c r="E23" s="176"/>
      <c r="F23" s="176"/>
      <c r="G23" s="176">
        <v>2</v>
      </c>
      <c r="H23" s="175">
        <v>2</v>
      </c>
      <c r="I23" s="83"/>
      <c r="J23" s="83"/>
      <c r="K23" s="83">
        <v>135</v>
      </c>
      <c r="L23" s="301">
        <f t="shared" si="0"/>
        <v>540</v>
      </c>
      <c r="M23" s="406"/>
      <c r="N23" s="296">
        <f>L23/D4*100</f>
        <v>0.10196778950826978</v>
      </c>
      <c r="O23" s="166"/>
      <c r="P23" s="166"/>
    </row>
    <row r="24" spans="1:16" x14ac:dyDescent="0.25">
      <c r="A24" s="598" t="s">
        <v>430</v>
      </c>
      <c r="B24" s="141" t="s">
        <v>35</v>
      </c>
      <c r="C24" s="172" t="s">
        <v>263</v>
      </c>
      <c r="D24" s="394" t="s">
        <v>404</v>
      </c>
      <c r="E24" s="395"/>
      <c r="F24" s="395"/>
      <c r="G24" s="395"/>
      <c r="H24" s="395"/>
      <c r="I24" s="395"/>
      <c r="J24" s="395"/>
      <c r="K24" s="396"/>
      <c r="L24" s="400">
        <f>D4-L26</f>
        <v>23527</v>
      </c>
      <c r="M24" s="112"/>
      <c r="N24" s="402">
        <f>L24/D4*100</f>
        <v>4.4425855254834499</v>
      </c>
      <c r="O24" s="166"/>
      <c r="P24" s="166"/>
    </row>
    <row r="25" spans="1:16" s="322" customFormat="1" x14ac:dyDescent="0.25">
      <c r="A25" s="599"/>
      <c r="B25" s="141" t="s">
        <v>35</v>
      </c>
      <c r="C25" s="328" t="s">
        <v>429</v>
      </c>
      <c r="D25" s="397"/>
      <c r="E25" s="398"/>
      <c r="F25" s="398"/>
      <c r="G25" s="398"/>
      <c r="H25" s="398"/>
      <c r="I25" s="398"/>
      <c r="J25" s="398"/>
      <c r="K25" s="399"/>
      <c r="L25" s="401"/>
      <c r="M25" s="112"/>
      <c r="N25" s="403"/>
      <c r="O25" s="166"/>
      <c r="P25" s="166"/>
    </row>
    <row r="26" spans="1:16" ht="15.75" thickBot="1" x14ac:dyDescent="0.3">
      <c r="A26" s="27" t="s">
        <v>27</v>
      </c>
      <c r="B26" s="141"/>
      <c r="C26" s="173"/>
      <c r="D26" s="153"/>
      <c r="E26" s="158"/>
      <c r="F26" s="158"/>
      <c r="G26" s="158"/>
      <c r="H26" s="158"/>
      <c r="I26" s="165"/>
      <c r="J26" s="165"/>
      <c r="K26" s="230"/>
      <c r="L26" s="297">
        <f>SUM(L12:L23)</f>
        <v>506052</v>
      </c>
      <c r="M26" s="165"/>
      <c r="N26" s="298">
        <f>SUM(N12:N24)</f>
        <v>100</v>
      </c>
      <c r="O26" s="65"/>
      <c r="P26" s="65"/>
    </row>
    <row r="28" spans="1:16" x14ac:dyDescent="0.25">
      <c r="A28" s="480" t="s">
        <v>75</v>
      </c>
      <c r="B28" s="480"/>
    </row>
    <row r="29" spans="1:16" x14ac:dyDescent="0.25">
      <c r="A29" s="479" t="s">
        <v>420</v>
      </c>
      <c r="B29" s="479"/>
      <c r="C29" s="479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</row>
    <row r="30" spans="1:16" x14ac:dyDescent="0.25">
      <c r="A30" s="479" t="s">
        <v>419</v>
      </c>
      <c r="B30" s="479"/>
      <c r="C30" s="479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</row>
    <row r="31" spans="1:16" x14ac:dyDescent="0.25">
      <c r="A31" s="479" t="s">
        <v>256</v>
      </c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</row>
    <row r="33" spans="1:13" x14ac:dyDescent="0.25">
      <c r="A33" s="480" t="s">
        <v>41</v>
      </c>
      <c r="B33" s="480"/>
    </row>
    <row r="34" spans="1:13" x14ac:dyDescent="0.25">
      <c r="A34" s="479" t="s">
        <v>257</v>
      </c>
      <c r="B34" s="479"/>
      <c r="C34" s="479"/>
      <c r="D34" s="479"/>
      <c r="E34" s="479"/>
      <c r="F34" s="479"/>
      <c r="G34" s="479"/>
      <c r="H34" s="479"/>
      <c r="I34" s="479"/>
    </row>
    <row r="36" spans="1:13" x14ac:dyDescent="0.25">
      <c r="A36" s="480" t="s">
        <v>258</v>
      </c>
      <c r="B36" s="480"/>
    </row>
    <row r="37" spans="1:13" x14ac:dyDescent="0.25">
      <c r="A37" s="479" t="s">
        <v>259</v>
      </c>
      <c r="B37" s="479"/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</row>
    <row r="38" spans="1:13" x14ac:dyDescent="0.25">
      <c r="A38" s="479" t="s">
        <v>260</v>
      </c>
      <c r="B38" s="479"/>
      <c r="C38" s="479"/>
      <c r="D38" s="479"/>
      <c r="E38" s="479"/>
      <c r="F38" s="479"/>
      <c r="G38" s="479"/>
      <c r="H38" s="479"/>
      <c r="I38" s="479"/>
    </row>
  </sheetData>
  <mergeCells count="36">
    <mergeCell ref="A1:O1"/>
    <mergeCell ref="A29:N29"/>
    <mergeCell ref="A30:N30"/>
    <mergeCell ref="A31:N31"/>
    <mergeCell ref="D24:K25"/>
    <mergeCell ref="N24:N25"/>
    <mergeCell ref="L24:L25"/>
    <mergeCell ref="A24:A25"/>
    <mergeCell ref="G9:G10"/>
    <mergeCell ref="M9:M11"/>
    <mergeCell ref="G4:K4"/>
    <mergeCell ref="A9:A10"/>
    <mergeCell ref="B9:B10"/>
    <mergeCell ref="C9:C10"/>
    <mergeCell ref="D9:D10"/>
    <mergeCell ref="E9:F9"/>
    <mergeCell ref="A36:B36"/>
    <mergeCell ref="A38:I38"/>
    <mergeCell ref="A37:M37"/>
    <mergeCell ref="A28:B28"/>
    <mergeCell ref="A33:B33"/>
    <mergeCell ref="A34:I34"/>
    <mergeCell ref="A6:C6"/>
    <mergeCell ref="L4:N4"/>
    <mergeCell ref="A4:C4"/>
    <mergeCell ref="A5:C5"/>
    <mergeCell ref="N9:N10"/>
    <mergeCell ref="M12:M17"/>
    <mergeCell ref="M18:M23"/>
    <mergeCell ref="G7:K7"/>
    <mergeCell ref="M5:N5"/>
    <mergeCell ref="M6:N6"/>
    <mergeCell ref="M7:N7"/>
    <mergeCell ref="H9:K9"/>
    <mergeCell ref="G5:K5"/>
    <mergeCell ref="G6:K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 xml:space="preserve">&amp;C&amp;"-,Fett"&amp;14Freibad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D6"/>
  <sheetViews>
    <sheetView view="pageLayout" zoomScaleNormal="100" workbookViewId="0">
      <selection activeCell="C10" sqref="C10"/>
    </sheetView>
  </sheetViews>
  <sheetFormatPr baseColWidth="10" defaultRowHeight="15" x14ac:dyDescent="0.25"/>
  <cols>
    <col min="2" max="2" width="22.42578125" customWidth="1"/>
  </cols>
  <sheetData>
    <row r="1" spans="1:4" x14ac:dyDescent="0.25">
      <c r="C1" t="s">
        <v>227</v>
      </c>
      <c r="D1" t="s">
        <v>100</v>
      </c>
    </row>
    <row r="2" spans="1:4" x14ac:dyDescent="0.25">
      <c r="A2" s="131">
        <v>3</v>
      </c>
      <c r="B2" s="133" t="s">
        <v>10</v>
      </c>
      <c r="C2" s="132"/>
      <c r="D2" s="132"/>
    </row>
    <row r="3" spans="1:4" x14ac:dyDescent="0.25">
      <c r="A3" s="131">
        <v>4</v>
      </c>
      <c r="B3" s="134" t="s">
        <v>476</v>
      </c>
      <c r="C3" s="132">
        <v>921707.2</v>
      </c>
      <c r="D3" s="132">
        <v>15213067</v>
      </c>
    </row>
    <row r="4" spans="1:4" x14ac:dyDescent="0.25">
      <c r="A4" s="131">
        <v>5</v>
      </c>
      <c r="B4" s="134" t="s">
        <v>477</v>
      </c>
      <c r="C4" s="132">
        <v>21840</v>
      </c>
      <c r="D4" s="132">
        <v>15948775</v>
      </c>
    </row>
    <row r="5" spans="1:4" x14ac:dyDescent="0.25">
      <c r="A5" s="131">
        <v>6</v>
      </c>
      <c r="B5" s="134" t="s">
        <v>457</v>
      </c>
      <c r="C5" s="132"/>
      <c r="D5" s="132">
        <v>921722</v>
      </c>
    </row>
    <row r="6" spans="1:4" x14ac:dyDescent="0.25">
      <c r="A6" s="131">
        <v>7</v>
      </c>
      <c r="B6" s="134" t="s">
        <v>458</v>
      </c>
      <c r="C6" s="132"/>
      <c r="D6" s="132">
        <v>1996776.416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7"/>
  <sheetViews>
    <sheetView view="pageLayout" zoomScale="75" zoomScaleNormal="74" zoomScaleSheetLayoutView="70" zoomScalePageLayoutView="75" workbookViewId="0">
      <selection activeCell="F43" sqref="F43"/>
    </sheetView>
  </sheetViews>
  <sheetFormatPr baseColWidth="10" defaultColWidth="9.140625" defaultRowHeight="15" x14ac:dyDescent="0.25"/>
  <cols>
    <col min="1" max="1" width="18.5703125" style="322" customWidth="1"/>
    <col min="2" max="2" width="9.5703125" style="322" customWidth="1"/>
    <col min="3" max="3" width="30.85546875" style="322" customWidth="1"/>
    <col min="4" max="4" width="13.7109375" style="322" customWidth="1"/>
    <col min="5" max="5" width="11.7109375" style="322" customWidth="1"/>
    <col min="6" max="6" width="11.28515625" style="322" customWidth="1"/>
    <col min="7" max="7" width="13.7109375" style="322" customWidth="1"/>
    <col min="8" max="8" width="33.42578125" style="322" customWidth="1"/>
    <col min="9" max="9" width="12.140625" style="322" hidden="1" customWidth="1"/>
    <col min="10" max="10" width="16.28515625" style="322" customWidth="1"/>
    <col min="11" max="11" width="15.28515625" style="322" customWidth="1"/>
    <col min="12" max="12" width="13.5703125" style="322" customWidth="1"/>
    <col min="13" max="16384" width="9.140625" style="322"/>
  </cols>
  <sheetData>
    <row r="1" spans="1:14" ht="15.75" thickBot="1" x14ac:dyDescent="0.3"/>
    <row r="2" spans="1:14" s="207" customFormat="1" ht="16.5" customHeight="1" thickBot="1" x14ac:dyDescent="0.3">
      <c r="A2" s="421" t="s">
        <v>478</v>
      </c>
      <c r="B2" s="422"/>
      <c r="C2" s="423"/>
      <c r="D2" s="145">
        <f>'Inhalt-Verbrauch'!E7</f>
        <v>15213067</v>
      </c>
      <c r="E2" s="146" t="s">
        <v>26</v>
      </c>
      <c r="F2" s="140"/>
      <c r="G2" s="352" t="s">
        <v>266</v>
      </c>
      <c r="H2" s="352"/>
      <c r="I2" s="352" t="s">
        <v>448</v>
      </c>
      <c r="J2" s="352"/>
      <c r="K2" s="352"/>
      <c r="L2" s="140"/>
      <c r="M2" s="420"/>
      <c r="N2" s="420"/>
    </row>
    <row r="3" spans="1:14" s="207" customFormat="1" ht="16.5" customHeight="1" thickBot="1" x14ac:dyDescent="0.3">
      <c r="A3" s="421" t="s">
        <v>479</v>
      </c>
      <c r="B3" s="422"/>
      <c r="C3" s="423"/>
      <c r="D3" s="215"/>
      <c r="E3" s="147" t="s">
        <v>26</v>
      </c>
      <c r="F3" s="140"/>
      <c r="G3" s="352" t="s">
        <v>446</v>
      </c>
      <c r="H3" s="352"/>
      <c r="I3" s="352"/>
      <c r="J3" s="352"/>
      <c r="K3" s="352"/>
      <c r="L3" s="140"/>
      <c r="M3" s="420"/>
      <c r="N3" s="420"/>
    </row>
    <row r="4" spans="1:14" s="207" customFormat="1" ht="16.5" customHeight="1" thickBot="1" x14ac:dyDescent="0.3">
      <c r="A4" s="421" t="s">
        <v>475</v>
      </c>
      <c r="B4" s="422"/>
      <c r="C4" s="423"/>
      <c r="D4" s="215"/>
      <c r="E4" s="147" t="s">
        <v>26</v>
      </c>
      <c r="F4" s="140"/>
      <c r="G4" s="352" t="s">
        <v>447</v>
      </c>
      <c r="H4" s="352"/>
      <c r="I4" s="352"/>
      <c r="J4" s="352"/>
      <c r="K4" s="352"/>
      <c r="L4" s="140"/>
      <c r="M4" s="420"/>
      <c r="N4" s="420"/>
    </row>
    <row r="5" spans="1:14" ht="15" customHeight="1" thickBot="1" x14ac:dyDescent="0.3">
      <c r="A5" s="421" t="s">
        <v>226</v>
      </c>
      <c r="B5" s="422"/>
      <c r="C5" s="423"/>
      <c r="D5" s="107"/>
      <c r="E5" s="148"/>
      <c r="F5" s="221"/>
      <c r="G5" s="221"/>
      <c r="H5" s="342"/>
      <c r="K5" s="221"/>
      <c r="L5" s="221"/>
      <c r="M5" s="420"/>
      <c r="N5" s="420"/>
    </row>
    <row r="6" spans="1:14" ht="16.5" thickBot="1" x14ac:dyDescent="0.3">
      <c r="A6" s="421" t="s">
        <v>29</v>
      </c>
      <c r="B6" s="422"/>
      <c r="C6" s="423"/>
      <c r="D6" s="149"/>
      <c r="E6" s="150" t="s">
        <v>15</v>
      </c>
      <c r="F6" s="221"/>
      <c r="G6" s="221"/>
      <c r="H6" s="342"/>
    </row>
    <row r="7" spans="1:14" ht="15.75" thickBot="1" x14ac:dyDescent="0.3">
      <c r="F7" s="221"/>
      <c r="G7" s="221"/>
      <c r="H7" s="342"/>
    </row>
    <row r="8" spans="1:14" ht="15.75" customHeight="1" x14ac:dyDescent="0.25">
      <c r="A8" s="368" t="s">
        <v>16</v>
      </c>
      <c r="B8" s="424" t="s">
        <v>12</v>
      </c>
      <c r="C8" s="427" t="s">
        <v>17</v>
      </c>
      <c r="D8" s="427" t="s">
        <v>40</v>
      </c>
      <c r="E8" s="377" t="s">
        <v>18</v>
      </c>
      <c r="F8" s="377" t="s">
        <v>311</v>
      </c>
      <c r="G8" s="377"/>
      <c r="H8" s="377" t="s">
        <v>312</v>
      </c>
      <c r="I8" s="377" t="s">
        <v>14</v>
      </c>
      <c r="J8" s="430" t="s">
        <v>444</v>
      </c>
      <c r="K8" s="377" t="s">
        <v>14</v>
      </c>
    </row>
    <row r="9" spans="1:14" ht="15" customHeight="1" x14ac:dyDescent="0.25">
      <c r="A9" s="369"/>
      <c r="B9" s="425"/>
      <c r="C9" s="428"/>
      <c r="D9" s="428"/>
      <c r="E9" s="378"/>
      <c r="F9" s="378"/>
      <c r="G9" s="378"/>
      <c r="H9" s="378"/>
      <c r="I9" s="378"/>
      <c r="J9" s="431"/>
      <c r="K9" s="378"/>
    </row>
    <row r="10" spans="1:14" ht="15" customHeight="1" thickBot="1" x14ac:dyDescent="0.3">
      <c r="A10" s="370"/>
      <c r="B10" s="426"/>
      <c r="C10" s="429"/>
      <c r="D10" s="429"/>
      <c r="E10" s="220" t="s">
        <v>23</v>
      </c>
      <c r="F10" s="432" t="s">
        <v>24</v>
      </c>
      <c r="G10" s="432"/>
      <c r="H10" s="344" t="s">
        <v>24</v>
      </c>
      <c r="I10" s="158" t="s">
        <v>15</v>
      </c>
      <c r="J10" s="200" t="s">
        <v>445</v>
      </c>
      <c r="K10" s="158" t="s">
        <v>15</v>
      </c>
    </row>
    <row r="11" spans="1:14" x14ac:dyDescent="0.25">
      <c r="A11" s="216" t="s">
        <v>174</v>
      </c>
      <c r="B11" s="216" t="s">
        <v>100</v>
      </c>
      <c r="C11" s="216" t="s">
        <v>174</v>
      </c>
      <c r="D11" s="341">
        <v>1</v>
      </c>
      <c r="E11" s="224">
        <v>12200</v>
      </c>
      <c r="F11" s="434"/>
      <c r="G11" s="434"/>
      <c r="H11" s="346"/>
      <c r="I11" s="216"/>
      <c r="J11" s="341"/>
      <c r="K11" s="341"/>
    </row>
    <row r="12" spans="1:14" x14ac:dyDescent="0.25">
      <c r="A12" s="216" t="s">
        <v>175</v>
      </c>
      <c r="B12" s="216" t="s">
        <v>100</v>
      </c>
      <c r="C12" s="204" t="s">
        <v>175</v>
      </c>
      <c r="D12" s="340">
        <v>1</v>
      </c>
      <c r="E12" s="215">
        <v>7500</v>
      </c>
      <c r="F12" s="433"/>
      <c r="G12" s="433"/>
      <c r="H12" s="343"/>
      <c r="I12" s="204"/>
      <c r="J12" s="340"/>
      <c r="K12" s="340"/>
    </row>
    <row r="13" spans="1:14" x14ac:dyDescent="0.25">
      <c r="A13" s="216" t="s">
        <v>318</v>
      </c>
      <c r="B13" s="216" t="s">
        <v>100</v>
      </c>
      <c r="C13" s="204" t="s">
        <v>318</v>
      </c>
      <c r="D13" s="340">
        <v>1</v>
      </c>
      <c r="E13" s="215">
        <v>8550</v>
      </c>
      <c r="F13" s="434"/>
      <c r="G13" s="434"/>
      <c r="H13" s="343"/>
      <c r="I13" s="216"/>
      <c r="J13" s="341"/>
      <c r="K13" s="341"/>
    </row>
    <row r="14" spans="1:14" x14ac:dyDescent="0.25">
      <c r="A14" s="216" t="s">
        <v>319</v>
      </c>
      <c r="B14" s="216" t="s">
        <v>100</v>
      </c>
      <c r="C14" s="204" t="s">
        <v>320</v>
      </c>
      <c r="D14" s="340">
        <v>1</v>
      </c>
      <c r="E14" s="215">
        <v>8550</v>
      </c>
      <c r="F14" s="433"/>
      <c r="G14" s="433"/>
      <c r="H14" s="343"/>
      <c r="I14" s="204"/>
      <c r="J14" s="340"/>
      <c r="K14" s="340"/>
    </row>
    <row r="15" spans="1:14" x14ac:dyDescent="0.25">
      <c r="A15" s="216" t="s">
        <v>321</v>
      </c>
      <c r="B15" s="216" t="s">
        <v>100</v>
      </c>
      <c r="C15" s="204" t="s">
        <v>321</v>
      </c>
      <c r="D15" s="340">
        <v>1</v>
      </c>
      <c r="E15" s="215">
        <v>9180</v>
      </c>
      <c r="F15" s="433"/>
      <c r="G15" s="433"/>
      <c r="H15" s="343"/>
      <c r="I15" s="204"/>
      <c r="J15" s="340"/>
      <c r="K15" s="340"/>
    </row>
    <row r="16" spans="1:14" x14ac:dyDescent="0.25">
      <c r="A16" s="204"/>
      <c r="B16" s="204"/>
      <c r="C16" s="204"/>
      <c r="D16" s="340"/>
      <c r="E16" s="339"/>
      <c r="F16" s="433"/>
      <c r="G16" s="433"/>
      <c r="H16" s="343"/>
      <c r="I16" s="204"/>
      <c r="J16" s="340"/>
      <c r="K16" s="340"/>
    </row>
    <row r="17" spans="1:11" x14ac:dyDescent="0.25">
      <c r="A17" s="204" t="s">
        <v>27</v>
      </c>
      <c r="B17" s="204"/>
      <c r="C17" s="204"/>
      <c r="D17" s="340"/>
      <c r="E17" s="215">
        <f>SUM(E11:E15)</f>
        <v>45980</v>
      </c>
      <c r="F17" s="433"/>
      <c r="G17" s="433"/>
      <c r="H17" s="343"/>
      <c r="I17" s="204"/>
      <c r="J17" s="340"/>
      <c r="K17" s="340"/>
    </row>
  </sheetData>
  <mergeCells count="33">
    <mergeCell ref="F17:G17"/>
    <mergeCell ref="F11:G11"/>
    <mergeCell ref="F12:G12"/>
    <mergeCell ref="F13:G13"/>
    <mergeCell ref="F14:G14"/>
    <mergeCell ref="F15:G15"/>
    <mergeCell ref="F16:G16"/>
    <mergeCell ref="E8:E9"/>
    <mergeCell ref="F8:G9"/>
    <mergeCell ref="A4:C4"/>
    <mergeCell ref="G4:H4"/>
    <mergeCell ref="I4:K4"/>
    <mergeCell ref="A6:C6"/>
    <mergeCell ref="A8:A10"/>
    <mergeCell ref="B8:B10"/>
    <mergeCell ref="C8:C10"/>
    <mergeCell ref="D8:D10"/>
    <mergeCell ref="H8:H9"/>
    <mergeCell ref="I8:I9"/>
    <mergeCell ref="J8:J9"/>
    <mergeCell ref="K8:K9"/>
    <mergeCell ref="F10:G10"/>
    <mergeCell ref="M4:N4"/>
    <mergeCell ref="A5:C5"/>
    <mergeCell ref="M5:N5"/>
    <mergeCell ref="A2:C2"/>
    <mergeCell ref="G2:H2"/>
    <mergeCell ref="I2:K2"/>
    <mergeCell ref="M2:N2"/>
    <mergeCell ref="A3:C3"/>
    <mergeCell ref="G3:H3"/>
    <mergeCell ref="I3:K3"/>
    <mergeCell ref="M3:N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 xml:space="preserve">&amp;C&amp;"-,Fett"&amp;14Heizwerk 
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47"/>
  <sheetViews>
    <sheetView showWhiteSpace="0" view="pageLayout" zoomScale="70" zoomScaleNormal="74" zoomScaleSheetLayoutView="70" zoomScalePageLayoutView="70" workbookViewId="0">
      <selection activeCell="A3" sqref="A3:B3"/>
    </sheetView>
  </sheetViews>
  <sheetFormatPr baseColWidth="10" defaultColWidth="9.140625" defaultRowHeight="15" x14ac:dyDescent="0.25"/>
  <cols>
    <col min="1" max="1" width="19.7109375" style="2" customWidth="1"/>
    <col min="2" max="2" width="35.85546875" style="2" customWidth="1"/>
    <col min="3" max="3" width="12.7109375" style="2" customWidth="1"/>
    <col min="4" max="4" width="9.42578125" style="2" customWidth="1"/>
    <col min="5" max="5" width="10.7109375" style="2" customWidth="1"/>
    <col min="6" max="6" width="9.5703125" style="2" customWidth="1"/>
    <col min="7" max="7" width="11.85546875" style="2" customWidth="1"/>
    <col min="8" max="8" width="6" style="322" customWidth="1"/>
    <col min="9" max="9" width="7.42578125" style="2" customWidth="1"/>
    <col min="10" max="10" width="12.85546875" style="322" customWidth="1"/>
    <col min="11" max="11" width="13.140625" style="202" customWidth="1"/>
    <col min="12" max="12" width="35.28515625" style="2" customWidth="1"/>
    <col min="13" max="13" width="12.7109375" style="322" customWidth="1"/>
    <col min="14" max="16384" width="9.140625" style="2"/>
  </cols>
  <sheetData>
    <row r="1" spans="1:17" s="14" customFormat="1" ht="16.5" customHeight="1" thickBot="1" x14ac:dyDescent="0.3">
      <c r="A1" s="421" t="s">
        <v>480</v>
      </c>
      <c r="B1" s="423"/>
      <c r="C1" s="145">
        <f>'Inhalt-Verbrauch'!D8</f>
        <v>921707.2</v>
      </c>
      <c r="D1" s="146" t="s">
        <v>26</v>
      </c>
      <c r="E1" s="140"/>
      <c r="F1" s="140"/>
      <c r="G1" s="443" t="s">
        <v>266</v>
      </c>
      <c r="H1" s="444"/>
      <c r="I1" s="445"/>
      <c r="J1" s="443" t="s">
        <v>449</v>
      </c>
      <c r="K1" s="444"/>
      <c r="L1" s="140"/>
      <c r="M1" s="140"/>
      <c r="N1" s="140"/>
      <c r="O1" s="140"/>
      <c r="P1" s="229"/>
      <c r="Q1" s="140"/>
    </row>
    <row r="2" spans="1:17" s="14" customFormat="1" ht="16.5" customHeight="1" thickBot="1" x14ac:dyDescent="0.3">
      <c r="A2" s="421" t="s">
        <v>479</v>
      </c>
      <c r="B2" s="423"/>
      <c r="C2" s="40">
        <f>'Inhalt-Verbrauch'!D13</f>
        <v>943547.2</v>
      </c>
      <c r="D2" s="147" t="s">
        <v>26</v>
      </c>
      <c r="E2" s="140"/>
      <c r="F2" s="140"/>
      <c r="G2" s="443" t="s">
        <v>450</v>
      </c>
      <c r="H2" s="444"/>
      <c r="I2" s="445"/>
      <c r="J2" s="443"/>
      <c r="K2" s="444"/>
      <c r="L2" s="140"/>
      <c r="M2" s="140"/>
      <c r="N2" s="140"/>
      <c r="O2" s="140"/>
      <c r="P2" s="229"/>
      <c r="Q2" s="140"/>
    </row>
    <row r="3" spans="1:17" s="14" customFormat="1" ht="16.5" customHeight="1" thickBot="1" x14ac:dyDescent="0.3">
      <c r="A3" s="421" t="s">
        <v>475</v>
      </c>
      <c r="B3" s="423"/>
      <c r="C3" s="40">
        <f>'Inhalt-Verbrauch'!D51</f>
        <v>2920185.8</v>
      </c>
      <c r="D3" s="147" t="s">
        <v>26</v>
      </c>
      <c r="E3" s="140"/>
      <c r="F3" s="140"/>
      <c r="G3" s="443" t="s">
        <v>447</v>
      </c>
      <c r="H3" s="444"/>
      <c r="I3" s="445"/>
      <c r="J3" s="443"/>
      <c r="K3" s="444"/>
      <c r="L3" s="140"/>
      <c r="M3" s="140"/>
      <c r="N3" s="140"/>
      <c r="O3" s="140"/>
      <c r="P3" s="229"/>
      <c r="Q3" s="140"/>
    </row>
    <row r="4" spans="1:17" ht="15" customHeight="1" thickBot="1" x14ac:dyDescent="0.3">
      <c r="A4" s="421" t="s">
        <v>226</v>
      </c>
      <c r="B4" s="423"/>
      <c r="C4" s="305">
        <f>C1/C2*100</f>
        <v>97.685330421202039</v>
      </c>
      <c r="D4" s="150" t="s">
        <v>15</v>
      </c>
      <c r="E4" s="65"/>
      <c r="F4" s="65"/>
      <c r="G4" s="65"/>
      <c r="H4" s="221"/>
      <c r="I4" s="65"/>
      <c r="J4" s="221"/>
      <c r="K4" s="221"/>
      <c r="L4" s="229"/>
      <c r="M4" s="221"/>
    </row>
    <row r="5" spans="1:17" ht="16.5" thickBot="1" x14ac:dyDescent="0.3">
      <c r="A5" s="421" t="s">
        <v>29</v>
      </c>
      <c r="B5" s="423"/>
      <c r="C5" s="305">
        <f>C1/C3*100</f>
        <v>31.563306690964666</v>
      </c>
      <c r="D5" s="150" t="s">
        <v>15</v>
      </c>
      <c r="E5" s="65"/>
      <c r="F5" s="65"/>
      <c r="G5" s="65"/>
      <c r="H5" s="221"/>
      <c r="I5" s="65"/>
      <c r="J5" s="221"/>
      <c r="K5" s="221"/>
      <c r="L5" s="229"/>
      <c r="M5" s="221"/>
    </row>
    <row r="6" spans="1:17" ht="15.75" customHeight="1" thickBot="1" x14ac:dyDescent="0.3">
      <c r="E6" s="65"/>
      <c r="F6" s="65"/>
      <c r="G6" s="65"/>
      <c r="H6" s="221"/>
      <c r="I6" s="65"/>
      <c r="J6" s="221"/>
      <c r="K6" s="221"/>
      <c r="L6" s="324"/>
      <c r="M6" s="221"/>
    </row>
    <row r="7" spans="1:17" ht="15.75" customHeight="1" x14ac:dyDescent="0.25">
      <c r="A7" s="368" t="s">
        <v>16</v>
      </c>
      <c r="B7" s="439" t="s">
        <v>17</v>
      </c>
      <c r="C7" s="427" t="s">
        <v>40</v>
      </c>
      <c r="D7" s="377" t="s">
        <v>242</v>
      </c>
      <c r="E7" s="377"/>
      <c r="F7" s="377" t="s">
        <v>18</v>
      </c>
      <c r="G7" s="363" t="s">
        <v>172</v>
      </c>
      <c r="H7" s="363" t="s">
        <v>22</v>
      </c>
      <c r="I7" s="407"/>
      <c r="J7" s="427" t="s">
        <v>414</v>
      </c>
      <c r="K7" s="377" t="s">
        <v>313</v>
      </c>
      <c r="L7" s="363" t="s">
        <v>415</v>
      </c>
      <c r="M7" s="441" t="s">
        <v>14</v>
      </c>
    </row>
    <row r="8" spans="1:17" ht="22.5" customHeight="1" x14ac:dyDescent="0.25">
      <c r="A8" s="369"/>
      <c r="B8" s="428"/>
      <c r="C8" s="428"/>
      <c r="D8" s="143" t="s">
        <v>243</v>
      </c>
      <c r="E8" s="143" t="s">
        <v>244</v>
      </c>
      <c r="F8" s="378"/>
      <c r="G8" s="364"/>
      <c r="H8" s="364"/>
      <c r="I8" s="440"/>
      <c r="J8" s="428"/>
      <c r="K8" s="378"/>
      <c r="L8" s="411"/>
      <c r="M8" s="442"/>
    </row>
    <row r="9" spans="1:17" ht="21.75" customHeight="1" thickBot="1" x14ac:dyDescent="0.3">
      <c r="A9" s="370"/>
      <c r="B9" s="429"/>
      <c r="C9" s="429"/>
      <c r="D9" s="54"/>
      <c r="E9" s="54"/>
      <c r="F9" s="54" t="s">
        <v>23</v>
      </c>
      <c r="G9" s="122" t="s">
        <v>173</v>
      </c>
      <c r="H9" s="319" t="s">
        <v>38</v>
      </c>
      <c r="I9" s="223" t="s">
        <v>39</v>
      </c>
      <c r="J9" s="429"/>
      <c r="K9" s="220" t="s">
        <v>24</v>
      </c>
      <c r="L9" s="364"/>
      <c r="M9" s="226" t="s">
        <v>15</v>
      </c>
    </row>
    <row r="10" spans="1:17" x14ac:dyDescent="0.25">
      <c r="A10" s="45" t="s">
        <v>55</v>
      </c>
      <c r="B10" s="45" t="s">
        <v>221</v>
      </c>
      <c r="C10" s="199">
        <v>1</v>
      </c>
      <c r="D10" s="191"/>
      <c r="E10" s="191"/>
      <c r="F10" s="191">
        <v>55</v>
      </c>
      <c r="G10" s="191">
        <v>2500</v>
      </c>
      <c r="H10" s="317"/>
      <c r="I10" s="193"/>
      <c r="J10" s="231"/>
      <c r="K10" s="231"/>
      <c r="L10" s="437" t="s">
        <v>240</v>
      </c>
      <c r="M10" s="99"/>
    </row>
    <row r="11" spans="1:17" x14ac:dyDescent="0.25">
      <c r="A11" s="4" t="s">
        <v>56</v>
      </c>
      <c r="B11" s="4" t="s">
        <v>176</v>
      </c>
      <c r="C11" s="192">
        <v>1</v>
      </c>
      <c r="D11" s="195"/>
      <c r="E11" s="195"/>
      <c r="F11" s="195">
        <v>11</v>
      </c>
      <c r="G11" s="195">
        <v>295</v>
      </c>
      <c r="H11" s="317"/>
      <c r="I11" s="194"/>
      <c r="J11" s="194"/>
      <c r="K11" s="194"/>
      <c r="L11" s="438"/>
      <c r="M11" s="43"/>
    </row>
    <row r="12" spans="1:17" x14ac:dyDescent="0.25">
      <c r="A12" s="4" t="s">
        <v>57</v>
      </c>
      <c r="B12" s="4" t="s">
        <v>177</v>
      </c>
      <c r="C12" s="192">
        <v>1</v>
      </c>
      <c r="D12" s="195"/>
      <c r="E12" s="195"/>
      <c r="F12" s="195">
        <v>11</v>
      </c>
      <c r="G12" s="195">
        <v>295</v>
      </c>
      <c r="H12" s="317"/>
      <c r="I12" s="194"/>
      <c r="J12" s="194"/>
      <c r="K12" s="194"/>
      <c r="L12" s="438"/>
      <c r="M12" s="43"/>
    </row>
    <row r="13" spans="1:17" x14ac:dyDescent="0.25">
      <c r="A13" s="4" t="s">
        <v>58</v>
      </c>
      <c r="B13" s="4" t="s">
        <v>185</v>
      </c>
      <c r="C13" s="192">
        <v>1</v>
      </c>
      <c r="D13" s="195"/>
      <c r="E13" s="195"/>
      <c r="F13" s="195">
        <v>75</v>
      </c>
      <c r="G13" s="195">
        <v>300</v>
      </c>
      <c r="H13" s="317"/>
      <c r="I13" s="194"/>
      <c r="J13" s="194"/>
      <c r="K13" s="194"/>
      <c r="L13" s="438"/>
      <c r="M13" s="43"/>
    </row>
    <row r="14" spans="1:17" x14ac:dyDescent="0.25">
      <c r="A14" s="4" t="s">
        <v>178</v>
      </c>
      <c r="B14" s="4" t="s">
        <v>185</v>
      </c>
      <c r="C14" s="192">
        <v>1</v>
      </c>
      <c r="D14" s="195"/>
      <c r="E14" s="195"/>
      <c r="F14" s="195">
        <v>55</v>
      </c>
      <c r="G14" s="195">
        <v>485</v>
      </c>
      <c r="H14" s="317"/>
      <c r="I14" s="194"/>
      <c r="J14" s="194"/>
      <c r="K14" s="194"/>
      <c r="L14" s="438"/>
      <c r="M14" s="43"/>
    </row>
    <row r="15" spans="1:17" x14ac:dyDescent="0.25">
      <c r="A15" s="4" t="s">
        <v>179</v>
      </c>
      <c r="B15" s="4" t="s">
        <v>186</v>
      </c>
      <c r="C15" s="192">
        <v>1</v>
      </c>
      <c r="D15" s="195" t="s">
        <v>187</v>
      </c>
      <c r="E15" s="195"/>
      <c r="F15" s="195">
        <v>11</v>
      </c>
      <c r="G15" s="195">
        <v>100</v>
      </c>
      <c r="H15" s="317"/>
      <c r="I15" s="194"/>
      <c r="J15" s="194"/>
      <c r="K15" s="194"/>
      <c r="L15" s="438"/>
      <c r="M15" s="43"/>
    </row>
    <row r="16" spans="1:17" x14ac:dyDescent="0.25">
      <c r="A16" s="4" t="s">
        <v>180</v>
      </c>
      <c r="B16" s="4" t="s">
        <v>186</v>
      </c>
      <c r="C16" s="192">
        <v>1</v>
      </c>
      <c r="D16" s="195"/>
      <c r="E16" s="195"/>
      <c r="F16" s="195">
        <v>11</v>
      </c>
      <c r="G16" s="195">
        <v>100</v>
      </c>
      <c r="H16" s="317"/>
      <c r="I16" s="194"/>
      <c r="J16" s="194"/>
      <c r="K16" s="194"/>
      <c r="L16" s="438"/>
      <c r="M16" s="43"/>
    </row>
    <row r="17" spans="1:13" x14ac:dyDescent="0.25">
      <c r="A17" s="4" t="s">
        <v>181</v>
      </c>
      <c r="B17" s="45" t="s">
        <v>206</v>
      </c>
      <c r="C17" s="199">
        <v>1</v>
      </c>
      <c r="D17" s="191"/>
      <c r="E17" s="191"/>
      <c r="F17" s="191">
        <v>22</v>
      </c>
      <c r="G17" s="191">
        <v>371</v>
      </c>
      <c r="H17" s="317"/>
      <c r="I17" s="194"/>
      <c r="J17" s="194"/>
      <c r="K17" s="194"/>
      <c r="L17" s="438"/>
      <c r="M17" s="43"/>
    </row>
    <row r="18" spans="1:13" ht="15.75" customHeight="1" x14ac:dyDescent="0.25">
      <c r="A18" s="4" t="s">
        <v>182</v>
      </c>
      <c r="B18" s="26" t="s">
        <v>188</v>
      </c>
      <c r="C18" s="195">
        <v>1</v>
      </c>
      <c r="D18" s="195"/>
      <c r="E18" s="195"/>
      <c r="F18" s="195">
        <v>2.2000000000000002</v>
      </c>
      <c r="G18" s="195">
        <v>125</v>
      </c>
      <c r="H18" s="317"/>
      <c r="I18" s="194"/>
      <c r="J18" s="194"/>
      <c r="K18" s="194"/>
      <c r="L18" s="438"/>
      <c r="M18" s="44"/>
    </row>
    <row r="19" spans="1:13" ht="15.75" customHeight="1" x14ac:dyDescent="0.25">
      <c r="A19" s="4" t="s">
        <v>183</v>
      </c>
      <c r="B19" s="37" t="s">
        <v>189</v>
      </c>
      <c r="C19" s="192">
        <v>1</v>
      </c>
      <c r="D19" s="195"/>
      <c r="E19" s="195"/>
      <c r="F19" s="195">
        <v>1</v>
      </c>
      <c r="G19" s="195">
        <v>15</v>
      </c>
      <c r="H19" s="317"/>
      <c r="I19" s="194"/>
      <c r="J19" s="194"/>
      <c r="K19" s="194"/>
      <c r="L19" s="438"/>
      <c r="M19" s="44"/>
    </row>
    <row r="20" spans="1:13" ht="15.75" customHeight="1" x14ac:dyDescent="0.25">
      <c r="A20" s="4" t="s">
        <v>184</v>
      </c>
      <c r="B20" s="26" t="s">
        <v>194</v>
      </c>
      <c r="C20" s="195">
        <v>1</v>
      </c>
      <c r="D20" s="195"/>
      <c r="E20" s="195"/>
      <c r="F20" s="195">
        <v>0.55000000000000004</v>
      </c>
      <c r="G20" s="195">
        <v>5.5</v>
      </c>
      <c r="H20" s="317"/>
      <c r="I20" s="194"/>
      <c r="J20" s="194"/>
      <c r="K20" s="194"/>
      <c r="L20" s="438"/>
      <c r="M20" s="44"/>
    </row>
    <row r="21" spans="1:13" ht="15.75" customHeight="1" x14ac:dyDescent="0.25">
      <c r="A21" s="4" t="s">
        <v>190</v>
      </c>
      <c r="B21" s="26" t="s">
        <v>207</v>
      </c>
      <c r="C21" s="195">
        <v>1</v>
      </c>
      <c r="D21" s="195"/>
      <c r="E21" s="195"/>
      <c r="F21" s="195">
        <v>15</v>
      </c>
      <c r="G21" s="195">
        <v>204</v>
      </c>
      <c r="H21" s="317"/>
      <c r="I21" s="194"/>
      <c r="J21" s="194"/>
      <c r="K21" s="194"/>
      <c r="L21" s="438"/>
      <c r="M21" s="44"/>
    </row>
    <row r="22" spans="1:13" ht="15.75" customHeight="1" x14ac:dyDescent="0.25">
      <c r="A22" s="4" t="s">
        <v>191</v>
      </c>
      <c r="B22" s="26" t="s">
        <v>195</v>
      </c>
      <c r="C22" s="195">
        <v>1</v>
      </c>
      <c r="D22" s="195"/>
      <c r="E22" s="195"/>
      <c r="F22" s="195">
        <v>2.2000000000000002</v>
      </c>
      <c r="G22" s="195">
        <v>125</v>
      </c>
      <c r="H22" s="317"/>
      <c r="I22" s="194"/>
      <c r="J22" s="194"/>
      <c r="K22" s="194"/>
      <c r="L22" s="438"/>
      <c r="M22" s="44"/>
    </row>
    <row r="23" spans="1:13" ht="15.75" customHeight="1" x14ac:dyDescent="0.25">
      <c r="A23" s="4" t="s">
        <v>192</v>
      </c>
      <c r="B23" s="26" t="s">
        <v>196</v>
      </c>
      <c r="C23" s="195">
        <v>1</v>
      </c>
      <c r="D23" s="195"/>
      <c r="E23" s="195"/>
      <c r="F23" s="195" t="s">
        <v>197</v>
      </c>
      <c r="G23" s="195" t="s">
        <v>197</v>
      </c>
      <c r="H23" s="317"/>
      <c r="I23" s="194"/>
      <c r="J23" s="194"/>
      <c r="K23" s="194"/>
      <c r="L23" s="438"/>
      <c r="M23" s="44"/>
    </row>
    <row r="24" spans="1:13" ht="15.75" customHeight="1" x14ac:dyDescent="0.25">
      <c r="A24" s="4" t="s">
        <v>193</v>
      </c>
      <c r="B24" s="26" t="s">
        <v>208</v>
      </c>
      <c r="C24" s="195">
        <v>1</v>
      </c>
      <c r="D24" s="195"/>
      <c r="E24" s="195"/>
      <c r="F24" s="195">
        <v>15</v>
      </c>
      <c r="G24" s="195">
        <v>254</v>
      </c>
      <c r="H24" s="317"/>
      <c r="I24" s="194"/>
      <c r="J24" s="194"/>
      <c r="K24" s="194"/>
      <c r="L24" s="438"/>
      <c r="M24" s="44"/>
    </row>
    <row r="25" spans="1:13" ht="15.75" customHeight="1" x14ac:dyDescent="0.25">
      <c r="A25" s="4" t="s">
        <v>176</v>
      </c>
      <c r="B25" s="26" t="s">
        <v>209</v>
      </c>
      <c r="C25" s="195">
        <v>1</v>
      </c>
      <c r="D25" s="195"/>
      <c r="E25" s="195"/>
      <c r="F25" s="195">
        <v>3</v>
      </c>
      <c r="G25" s="195">
        <v>150</v>
      </c>
      <c r="H25" s="317"/>
      <c r="I25" s="194"/>
      <c r="J25" s="194"/>
      <c r="K25" s="194"/>
      <c r="L25" s="438"/>
      <c r="M25" s="44"/>
    </row>
    <row r="26" spans="1:13" ht="15.75" customHeight="1" x14ac:dyDescent="0.25">
      <c r="A26" s="4" t="s">
        <v>177</v>
      </c>
      <c r="B26" s="26" t="s">
        <v>210</v>
      </c>
      <c r="C26" s="195">
        <v>1</v>
      </c>
      <c r="D26" s="195"/>
      <c r="E26" s="195"/>
      <c r="F26" s="195">
        <v>0.65</v>
      </c>
      <c r="G26" s="195" t="s">
        <v>197</v>
      </c>
      <c r="H26" s="317"/>
      <c r="I26" s="194"/>
      <c r="J26" s="194"/>
      <c r="K26" s="194"/>
      <c r="L26" s="438"/>
      <c r="M26" s="44"/>
    </row>
    <row r="27" spans="1:13" ht="15.75" customHeight="1" x14ac:dyDescent="0.25">
      <c r="A27" s="4" t="s">
        <v>198</v>
      </c>
      <c r="B27" s="26" t="s">
        <v>211</v>
      </c>
      <c r="C27" s="195">
        <v>1</v>
      </c>
      <c r="D27" s="195"/>
      <c r="E27" s="195"/>
      <c r="F27" s="195">
        <v>15</v>
      </c>
      <c r="G27" s="195">
        <v>254</v>
      </c>
      <c r="H27" s="317"/>
      <c r="I27" s="194"/>
      <c r="J27" s="194"/>
      <c r="K27" s="194"/>
      <c r="L27" s="438"/>
      <c r="M27" s="44"/>
    </row>
    <row r="28" spans="1:13" ht="15.75" customHeight="1" x14ac:dyDescent="0.25">
      <c r="A28" s="4" t="s">
        <v>199</v>
      </c>
      <c r="B28" s="26" t="s">
        <v>212</v>
      </c>
      <c r="C28" s="195">
        <v>1</v>
      </c>
      <c r="D28" s="195"/>
      <c r="E28" s="195"/>
      <c r="F28" s="195">
        <v>3</v>
      </c>
      <c r="G28" s="195">
        <v>150</v>
      </c>
      <c r="H28" s="317"/>
      <c r="I28" s="194"/>
      <c r="J28" s="194"/>
      <c r="K28" s="194"/>
      <c r="L28" s="438"/>
      <c r="M28" s="44"/>
    </row>
    <row r="29" spans="1:13" ht="15.75" customHeight="1" x14ac:dyDescent="0.25">
      <c r="A29" s="4" t="s">
        <v>200</v>
      </c>
      <c r="B29" s="26" t="s">
        <v>213</v>
      </c>
      <c r="C29" s="195">
        <v>1</v>
      </c>
      <c r="D29" s="195"/>
      <c r="E29" s="195"/>
      <c r="F29" s="195" t="s">
        <v>197</v>
      </c>
      <c r="G29" s="195" t="s">
        <v>197</v>
      </c>
      <c r="H29" s="317"/>
      <c r="I29" s="194"/>
      <c r="J29" s="194"/>
      <c r="K29" s="194"/>
      <c r="L29" s="438"/>
      <c r="M29" s="44"/>
    </row>
    <row r="30" spans="1:13" ht="15.75" customHeight="1" x14ac:dyDescent="0.25">
      <c r="A30" s="4" t="s">
        <v>201</v>
      </c>
      <c r="B30" s="26" t="s">
        <v>214</v>
      </c>
      <c r="C30" s="195">
        <v>1</v>
      </c>
      <c r="D30" s="195"/>
      <c r="E30" s="195"/>
      <c r="F30" s="195">
        <v>4.5999999999999996</v>
      </c>
      <c r="G30" s="195" t="s">
        <v>197</v>
      </c>
      <c r="H30" s="317"/>
      <c r="I30" s="194"/>
      <c r="J30" s="194"/>
      <c r="K30" s="194"/>
      <c r="L30" s="438"/>
      <c r="M30" s="44"/>
    </row>
    <row r="31" spans="1:13" ht="15.75" customHeight="1" x14ac:dyDescent="0.25">
      <c r="A31" s="4" t="s">
        <v>202</v>
      </c>
      <c r="B31" s="123" t="s">
        <v>215</v>
      </c>
      <c r="C31" s="96">
        <v>1</v>
      </c>
      <c r="F31" s="96">
        <v>30</v>
      </c>
      <c r="G31" s="9">
        <v>272</v>
      </c>
      <c r="H31" s="9"/>
      <c r="I31" s="194"/>
      <c r="J31" s="194"/>
      <c r="K31" s="194"/>
      <c r="L31" s="438"/>
      <c r="M31" s="44"/>
    </row>
    <row r="32" spans="1:13" ht="15.75" customHeight="1" x14ac:dyDescent="0.25">
      <c r="A32" s="4" t="s">
        <v>203</v>
      </c>
      <c r="B32" s="26" t="s">
        <v>216</v>
      </c>
      <c r="C32" s="195">
        <v>1</v>
      </c>
      <c r="D32" s="195"/>
      <c r="E32" s="195"/>
      <c r="F32" s="195" t="s">
        <v>197</v>
      </c>
      <c r="G32" s="195" t="s">
        <v>197</v>
      </c>
      <c r="H32" s="317"/>
      <c r="I32" s="194"/>
      <c r="J32" s="194"/>
      <c r="K32" s="194"/>
      <c r="L32" s="438"/>
      <c r="M32" s="44"/>
    </row>
    <row r="33" spans="1:13" ht="15.75" customHeight="1" x14ac:dyDescent="0.25">
      <c r="A33" s="4" t="s">
        <v>204</v>
      </c>
      <c r="B33" s="26" t="s">
        <v>220</v>
      </c>
      <c r="C33" s="195">
        <v>1</v>
      </c>
      <c r="D33" s="195"/>
      <c r="E33" s="195"/>
      <c r="F33" s="195">
        <v>25</v>
      </c>
      <c r="G33" s="195">
        <v>220</v>
      </c>
      <c r="H33" s="317"/>
      <c r="I33" s="194"/>
      <c r="J33" s="194"/>
      <c r="K33" s="194"/>
      <c r="L33" s="438"/>
      <c r="M33" s="44"/>
    </row>
    <row r="34" spans="1:13" ht="15.75" customHeight="1" x14ac:dyDescent="0.25">
      <c r="A34" s="4" t="s">
        <v>205</v>
      </c>
      <c r="B34" s="26" t="s">
        <v>222</v>
      </c>
      <c r="C34" s="195">
        <v>1</v>
      </c>
      <c r="D34" s="195" t="s">
        <v>187</v>
      </c>
      <c r="E34" s="195"/>
      <c r="F34" s="195">
        <v>38</v>
      </c>
      <c r="G34" s="195">
        <v>220</v>
      </c>
      <c r="H34" s="317"/>
      <c r="I34" s="194"/>
      <c r="J34" s="194"/>
      <c r="K34" s="194"/>
      <c r="L34" s="438"/>
      <c r="M34" s="44"/>
    </row>
    <row r="35" spans="1:13" ht="15.75" customHeight="1" x14ac:dyDescent="0.25">
      <c r="A35" s="4" t="s">
        <v>217</v>
      </c>
      <c r="B35" s="26" t="s">
        <v>223</v>
      </c>
      <c r="C35" s="195">
        <v>1</v>
      </c>
      <c r="D35" s="195"/>
      <c r="E35" s="195"/>
      <c r="F35" s="195">
        <v>38</v>
      </c>
      <c r="G35" s="195">
        <v>240</v>
      </c>
      <c r="H35" s="317"/>
      <c r="I35" s="194"/>
      <c r="J35" s="194"/>
      <c r="K35" s="194"/>
      <c r="L35" s="438"/>
      <c r="M35" s="44"/>
    </row>
    <row r="36" spans="1:13" ht="15.75" customHeight="1" x14ac:dyDescent="0.25">
      <c r="A36" s="4" t="s">
        <v>218</v>
      </c>
      <c r="B36" s="26" t="s">
        <v>224</v>
      </c>
      <c r="C36" s="195">
        <v>1</v>
      </c>
      <c r="D36" s="195"/>
      <c r="E36" s="195"/>
      <c r="F36" s="195">
        <v>22</v>
      </c>
      <c r="G36" s="195" t="s">
        <v>225</v>
      </c>
      <c r="H36" s="317"/>
      <c r="I36" s="194"/>
      <c r="J36" s="194"/>
      <c r="K36" s="194"/>
      <c r="L36" s="438"/>
      <c r="M36" s="44"/>
    </row>
    <row r="37" spans="1:13" ht="15.75" customHeight="1" x14ac:dyDescent="0.25">
      <c r="A37" s="4" t="s">
        <v>219</v>
      </c>
      <c r="B37" s="26" t="s">
        <v>245</v>
      </c>
      <c r="C37" s="195">
        <v>1</v>
      </c>
      <c r="D37" s="195"/>
      <c r="E37" s="195"/>
      <c r="F37" s="195" t="s">
        <v>239</v>
      </c>
      <c r="G37" s="195" t="s">
        <v>239</v>
      </c>
      <c r="H37" s="317"/>
      <c r="I37" s="194"/>
      <c r="J37" s="194"/>
      <c r="K37" s="194"/>
      <c r="L37" s="438"/>
      <c r="M37" s="44"/>
    </row>
    <row r="38" spans="1:13" ht="15.75" customHeight="1" x14ac:dyDescent="0.25">
      <c r="A38" s="4" t="s">
        <v>233</v>
      </c>
      <c r="B38" s="26" t="s">
        <v>246</v>
      </c>
      <c r="C38" s="195">
        <v>1</v>
      </c>
      <c r="D38" s="195"/>
      <c r="E38" s="195"/>
      <c r="F38" s="195" t="s">
        <v>239</v>
      </c>
      <c r="G38" s="195" t="s">
        <v>239</v>
      </c>
      <c r="H38" s="317"/>
      <c r="I38" s="194"/>
      <c r="J38" s="194"/>
      <c r="K38" s="194"/>
      <c r="L38" s="438"/>
      <c r="M38" s="44"/>
    </row>
    <row r="39" spans="1:13" ht="15.75" customHeight="1" x14ac:dyDescent="0.25">
      <c r="A39" s="4" t="s">
        <v>234</v>
      </c>
      <c r="B39" s="26" t="s">
        <v>247</v>
      </c>
      <c r="C39" s="195">
        <v>1</v>
      </c>
      <c r="D39" s="195"/>
      <c r="E39" s="195"/>
      <c r="F39" s="195" t="s">
        <v>239</v>
      </c>
      <c r="G39" s="195" t="s">
        <v>239</v>
      </c>
      <c r="H39" s="317"/>
      <c r="I39" s="194"/>
      <c r="J39" s="194"/>
      <c r="K39" s="194"/>
      <c r="L39" s="438"/>
      <c r="M39" s="44"/>
    </row>
    <row r="40" spans="1:13" ht="15.75" customHeight="1" x14ac:dyDescent="0.25">
      <c r="A40" s="4" t="s">
        <v>235</v>
      </c>
      <c r="B40" s="26" t="s">
        <v>248</v>
      </c>
      <c r="C40" s="195">
        <v>1</v>
      </c>
      <c r="D40" s="195"/>
      <c r="E40" s="195"/>
      <c r="F40" s="195" t="s">
        <v>239</v>
      </c>
      <c r="G40" s="195" t="s">
        <v>239</v>
      </c>
      <c r="H40" s="317"/>
      <c r="I40" s="194"/>
      <c r="J40" s="194"/>
      <c r="K40" s="194"/>
      <c r="L40" s="438"/>
      <c r="M40" s="44"/>
    </row>
    <row r="41" spans="1:13" ht="15.75" customHeight="1" x14ac:dyDescent="0.25">
      <c r="A41" s="4" t="s">
        <v>236</v>
      </c>
      <c r="B41" s="26" t="s">
        <v>249</v>
      </c>
      <c r="C41" s="195">
        <v>1</v>
      </c>
      <c r="D41" s="195"/>
      <c r="E41" s="195"/>
      <c r="F41" s="195" t="s">
        <v>239</v>
      </c>
      <c r="G41" s="195" t="s">
        <v>239</v>
      </c>
      <c r="H41" s="317"/>
      <c r="I41" s="194"/>
      <c r="J41" s="194"/>
      <c r="K41" s="194"/>
      <c r="L41" s="438"/>
      <c r="M41" s="44"/>
    </row>
    <row r="42" spans="1:13" ht="15.75" customHeight="1" x14ac:dyDescent="0.25">
      <c r="A42" s="4" t="s">
        <v>237</v>
      </c>
      <c r="B42" s="26" t="s">
        <v>250</v>
      </c>
      <c r="C42" s="195">
        <v>1</v>
      </c>
      <c r="D42" s="195"/>
      <c r="E42" s="195"/>
      <c r="F42" s="195" t="s">
        <v>239</v>
      </c>
      <c r="G42" s="195" t="s">
        <v>239</v>
      </c>
      <c r="H42" s="317"/>
      <c r="I42" s="194"/>
      <c r="J42" s="194"/>
      <c r="K42" s="194"/>
      <c r="L42" s="438"/>
      <c r="M42" s="44"/>
    </row>
    <row r="43" spans="1:13" ht="15.75" customHeight="1" x14ac:dyDescent="0.25">
      <c r="A43" s="4" t="s">
        <v>238</v>
      </c>
      <c r="B43" s="26" t="s">
        <v>251</v>
      </c>
      <c r="C43" s="195">
        <v>1</v>
      </c>
      <c r="D43" s="195"/>
      <c r="E43" s="195"/>
      <c r="F43" s="195" t="s">
        <v>239</v>
      </c>
      <c r="G43" s="195" t="s">
        <v>239</v>
      </c>
      <c r="H43" s="317"/>
      <c r="I43" s="194"/>
      <c r="J43" s="194"/>
      <c r="K43" s="194"/>
      <c r="L43" s="438"/>
      <c r="M43" s="44"/>
    </row>
    <row r="44" spans="1:13" s="202" customFormat="1" ht="15.75" customHeight="1" x14ac:dyDescent="0.25">
      <c r="A44" s="204" t="s">
        <v>379</v>
      </c>
      <c r="B44" s="26" t="s">
        <v>380</v>
      </c>
      <c r="C44" s="270"/>
      <c r="D44" s="270"/>
      <c r="E44" s="270"/>
      <c r="F44" s="270"/>
      <c r="G44" s="270"/>
      <c r="H44" s="313"/>
      <c r="I44" s="222"/>
      <c r="J44" s="222"/>
      <c r="K44" s="222"/>
      <c r="L44" s="438"/>
      <c r="M44" s="44"/>
    </row>
    <row r="45" spans="1:13" s="202" customFormat="1" ht="15.75" customHeight="1" x14ac:dyDescent="0.25">
      <c r="A45" s="204" t="s">
        <v>252</v>
      </c>
      <c r="B45" s="26" t="s">
        <v>253</v>
      </c>
      <c r="C45" s="270"/>
      <c r="D45" s="270"/>
      <c r="E45" s="270"/>
      <c r="F45" s="270"/>
      <c r="G45" s="270"/>
      <c r="H45" s="313"/>
      <c r="I45" s="222"/>
      <c r="J45" s="222"/>
      <c r="K45" s="435" t="s">
        <v>404</v>
      </c>
      <c r="L45" s="438"/>
      <c r="M45" s="44"/>
    </row>
    <row r="46" spans="1:13" ht="15.75" customHeight="1" x14ac:dyDescent="0.25">
      <c r="A46" s="4" t="s">
        <v>377</v>
      </c>
      <c r="B46" s="26" t="s">
        <v>378</v>
      </c>
      <c r="C46" s="195"/>
      <c r="D46" s="195"/>
      <c r="E46" s="195"/>
      <c r="F46" s="195"/>
      <c r="G46" s="195"/>
      <c r="H46" s="313"/>
      <c r="I46" s="101"/>
      <c r="J46" s="222"/>
      <c r="K46" s="436"/>
      <c r="L46" s="325" t="s">
        <v>416</v>
      </c>
      <c r="M46" s="44"/>
    </row>
    <row r="47" spans="1:13" x14ac:dyDescent="0.25">
      <c r="A47" s="30" t="s">
        <v>27</v>
      </c>
      <c r="B47" s="4"/>
      <c r="C47" s="4"/>
      <c r="D47" s="4"/>
      <c r="E47" s="4"/>
      <c r="F47" s="4"/>
      <c r="G47" s="4"/>
      <c r="H47" s="204"/>
      <c r="I47" s="4"/>
      <c r="J47" s="204"/>
      <c r="K47" s="204"/>
      <c r="L47" s="326"/>
      <c r="M47" s="204"/>
    </row>
  </sheetData>
  <mergeCells count="24">
    <mergeCell ref="M7:M8"/>
    <mergeCell ref="L7:L9"/>
    <mergeCell ref="J7:J9"/>
    <mergeCell ref="G1:I1"/>
    <mergeCell ref="G2:I2"/>
    <mergeCell ref="G3:I3"/>
    <mergeCell ref="J1:K1"/>
    <mergeCell ref="J2:K2"/>
    <mergeCell ref="J3:K3"/>
    <mergeCell ref="A1:B1"/>
    <mergeCell ref="A2:B2"/>
    <mergeCell ref="A3:B3"/>
    <mergeCell ref="K45:K46"/>
    <mergeCell ref="L10:L45"/>
    <mergeCell ref="A4:B4"/>
    <mergeCell ref="A5:B5"/>
    <mergeCell ref="D7:E7"/>
    <mergeCell ref="K7:K8"/>
    <mergeCell ref="F7:F8"/>
    <mergeCell ref="G7:G8"/>
    <mergeCell ref="C7:C9"/>
    <mergeCell ref="A7:A9"/>
    <mergeCell ref="B7:B9"/>
    <mergeCell ref="H7:I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 xml:space="preserve">&amp;C&amp;"-,Fett"&amp;14Heizwerk 
Grund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0"/>
  <sheetViews>
    <sheetView view="pageLayout" zoomScale="75" zoomScaleNormal="74" zoomScaleSheetLayoutView="70" zoomScalePageLayoutView="75" workbookViewId="0">
      <selection activeCell="E24" sqref="E24"/>
    </sheetView>
  </sheetViews>
  <sheetFormatPr baseColWidth="10" defaultColWidth="9.140625" defaultRowHeight="15" x14ac:dyDescent="0.25"/>
  <cols>
    <col min="1" max="1" width="14.140625" style="322" customWidth="1"/>
    <col min="2" max="2" width="9.5703125" style="322" customWidth="1"/>
    <col min="3" max="3" width="38.42578125" style="322" customWidth="1"/>
    <col min="4" max="4" width="12.42578125" style="322" customWidth="1"/>
    <col min="5" max="5" width="10" style="322" customWidth="1"/>
    <col min="6" max="6" width="12.140625" style="322" customWidth="1"/>
    <col min="7" max="7" width="11.28515625" style="322" customWidth="1"/>
    <col min="8" max="8" width="19" style="322" customWidth="1"/>
    <col min="9" max="9" width="12.140625" style="322" hidden="1" customWidth="1"/>
    <col min="10" max="10" width="24.7109375" style="322" customWidth="1"/>
    <col min="11" max="11" width="13.42578125" style="322" customWidth="1"/>
    <col min="12" max="12" width="16" style="322" customWidth="1"/>
    <col min="13" max="13" width="27" style="322" customWidth="1"/>
    <col min="14" max="16384" width="9.140625" style="322"/>
  </cols>
  <sheetData>
    <row r="1" spans="1:14" s="207" customFormat="1" ht="16.5" customHeight="1" thickBot="1" x14ac:dyDescent="0.3">
      <c r="A1" s="421" t="s">
        <v>481</v>
      </c>
      <c r="B1" s="422"/>
      <c r="C1" s="423"/>
      <c r="D1" s="145">
        <f>'Inhalt-Verbrauch'!E10</f>
        <v>0</v>
      </c>
      <c r="E1" s="146" t="s">
        <v>26</v>
      </c>
      <c r="F1" s="140"/>
      <c r="G1" s="352" t="s">
        <v>266</v>
      </c>
      <c r="H1" s="352"/>
      <c r="I1" s="352" t="s">
        <v>448</v>
      </c>
      <c r="J1" s="352"/>
      <c r="K1" s="352"/>
      <c r="L1" s="140"/>
      <c r="M1" s="420"/>
      <c r="N1" s="420"/>
    </row>
    <row r="2" spans="1:14" s="207" customFormat="1" ht="16.5" customHeight="1" thickBot="1" x14ac:dyDescent="0.3">
      <c r="A2" s="421" t="s">
        <v>479</v>
      </c>
      <c r="B2" s="422"/>
      <c r="C2" s="423"/>
      <c r="D2" s="215"/>
      <c r="E2" s="147" t="s">
        <v>26</v>
      </c>
      <c r="F2" s="140"/>
      <c r="G2" s="352" t="s">
        <v>446</v>
      </c>
      <c r="H2" s="352"/>
      <c r="I2" s="352"/>
      <c r="J2" s="352"/>
      <c r="K2" s="352"/>
      <c r="L2" s="140"/>
      <c r="M2" s="420"/>
      <c r="N2" s="420"/>
    </row>
    <row r="3" spans="1:14" s="207" customFormat="1" ht="16.5" customHeight="1" thickBot="1" x14ac:dyDescent="0.3">
      <c r="A3" s="421" t="s">
        <v>482</v>
      </c>
      <c r="B3" s="422"/>
      <c r="C3" s="423"/>
      <c r="D3" s="215"/>
      <c r="E3" s="147" t="s">
        <v>26</v>
      </c>
      <c r="F3" s="140"/>
      <c r="G3" s="352" t="s">
        <v>447</v>
      </c>
      <c r="H3" s="352"/>
      <c r="I3" s="352"/>
      <c r="J3" s="352"/>
      <c r="K3" s="352"/>
      <c r="L3" s="140"/>
      <c r="M3" s="420"/>
      <c r="N3" s="420"/>
    </row>
    <row r="4" spans="1:14" ht="15" customHeight="1" thickBot="1" x14ac:dyDescent="0.3">
      <c r="A4" s="421" t="s">
        <v>226</v>
      </c>
      <c r="B4" s="422"/>
      <c r="C4" s="423"/>
      <c r="D4" s="107"/>
      <c r="E4" s="148"/>
      <c r="F4" s="221"/>
      <c r="G4" s="221"/>
      <c r="H4" s="221"/>
      <c r="I4" s="420"/>
      <c r="J4" s="420"/>
    </row>
    <row r="5" spans="1:14" ht="16.5" thickBot="1" x14ac:dyDescent="0.3">
      <c r="A5" s="421" t="s">
        <v>29</v>
      </c>
      <c r="B5" s="422"/>
      <c r="C5" s="423"/>
      <c r="D5" s="149"/>
      <c r="E5" s="150" t="s">
        <v>15</v>
      </c>
      <c r="F5" s="221"/>
      <c r="G5" s="221"/>
      <c r="H5" s="221"/>
      <c r="I5" s="420"/>
      <c r="J5" s="420"/>
    </row>
    <row r="6" spans="1:14" ht="15.75" thickBot="1" x14ac:dyDescent="0.3">
      <c r="F6" s="221"/>
      <c r="G6" s="221"/>
      <c r="H6" s="221"/>
      <c r="I6" s="420"/>
      <c r="J6" s="420"/>
    </row>
    <row r="7" spans="1:14" ht="15.75" customHeight="1" x14ac:dyDescent="0.25">
      <c r="A7" s="368" t="s">
        <v>16</v>
      </c>
      <c r="B7" s="424" t="s">
        <v>12</v>
      </c>
      <c r="C7" s="427" t="s">
        <v>17</v>
      </c>
      <c r="D7" s="427" t="s">
        <v>40</v>
      </c>
      <c r="E7" s="377" t="s">
        <v>18</v>
      </c>
      <c r="F7" s="377" t="s">
        <v>342</v>
      </c>
      <c r="G7" s="377"/>
      <c r="H7" s="377"/>
      <c r="I7" s="377" t="s">
        <v>312</v>
      </c>
      <c r="J7" s="377"/>
      <c r="K7" s="377" t="s">
        <v>451</v>
      </c>
      <c r="L7" s="377" t="s">
        <v>14</v>
      </c>
    </row>
    <row r="8" spans="1:14" ht="15" customHeight="1" x14ac:dyDescent="0.25">
      <c r="A8" s="369"/>
      <c r="B8" s="425"/>
      <c r="C8" s="428"/>
      <c r="D8" s="428"/>
      <c r="E8" s="378"/>
      <c r="F8" s="378"/>
      <c r="G8" s="378"/>
      <c r="H8" s="378"/>
      <c r="I8" s="378"/>
      <c r="J8" s="378"/>
      <c r="K8" s="378"/>
      <c r="L8" s="378"/>
    </row>
    <row r="9" spans="1:14" ht="15" customHeight="1" thickBot="1" x14ac:dyDescent="0.3">
      <c r="A9" s="370"/>
      <c r="B9" s="426"/>
      <c r="C9" s="429"/>
      <c r="D9" s="429"/>
      <c r="E9" s="220" t="s">
        <v>23</v>
      </c>
      <c r="F9" s="432" t="s">
        <v>24</v>
      </c>
      <c r="G9" s="432"/>
      <c r="H9" s="432"/>
      <c r="I9" s="446" t="s">
        <v>24</v>
      </c>
      <c r="J9" s="446"/>
      <c r="K9" s="158" t="s">
        <v>445</v>
      </c>
      <c r="L9" s="158" t="s">
        <v>15</v>
      </c>
    </row>
    <row r="10" spans="1:14" x14ac:dyDescent="0.25">
      <c r="A10" s="216" t="s">
        <v>174</v>
      </c>
      <c r="B10" s="216" t="s">
        <v>100</v>
      </c>
      <c r="C10" s="216" t="s">
        <v>308</v>
      </c>
      <c r="D10" s="341">
        <v>1</v>
      </c>
      <c r="E10" s="224">
        <v>2700</v>
      </c>
      <c r="F10" s="434"/>
      <c r="G10" s="434"/>
      <c r="H10" s="434"/>
      <c r="I10" s="447"/>
      <c r="J10" s="447"/>
      <c r="K10" s="216"/>
      <c r="L10" s="216"/>
    </row>
    <row r="11" spans="1:14" x14ac:dyDescent="0.25">
      <c r="A11" s="204" t="s">
        <v>175</v>
      </c>
      <c r="B11" s="204" t="s">
        <v>100</v>
      </c>
      <c r="C11" s="204" t="s">
        <v>309</v>
      </c>
      <c r="D11" s="340">
        <v>1</v>
      </c>
      <c r="E11" s="215">
        <v>2900</v>
      </c>
      <c r="F11" s="433"/>
      <c r="G11" s="433"/>
      <c r="H11" s="433"/>
      <c r="I11" s="448"/>
      <c r="J11" s="448"/>
      <c r="K11" s="204"/>
      <c r="L11" s="204"/>
    </row>
    <row r="12" spans="1:14" x14ac:dyDescent="0.25">
      <c r="A12" s="204" t="s">
        <v>307</v>
      </c>
      <c r="B12" s="204" t="s">
        <v>100</v>
      </c>
      <c r="C12" s="204" t="s">
        <v>310</v>
      </c>
      <c r="D12" s="340">
        <v>1</v>
      </c>
      <c r="E12" s="215">
        <v>1100</v>
      </c>
      <c r="F12" s="433"/>
      <c r="G12" s="433"/>
      <c r="H12" s="433"/>
      <c r="I12" s="448"/>
      <c r="J12" s="448"/>
      <c r="K12" s="204"/>
      <c r="L12" s="204"/>
    </row>
    <row r="13" spans="1:14" x14ac:dyDescent="0.25">
      <c r="A13" s="204"/>
      <c r="B13" s="204"/>
      <c r="C13" s="204"/>
      <c r="D13" s="340"/>
      <c r="E13" s="339"/>
      <c r="F13" s="433"/>
      <c r="G13" s="433"/>
      <c r="H13" s="433"/>
      <c r="I13" s="448"/>
      <c r="J13" s="448"/>
      <c r="K13" s="204"/>
      <c r="L13" s="204"/>
    </row>
    <row r="14" spans="1:14" x14ac:dyDescent="0.25">
      <c r="A14" s="204" t="s">
        <v>27</v>
      </c>
      <c r="B14" s="204"/>
      <c r="C14" s="204"/>
      <c r="D14" s="340"/>
      <c r="E14" s="339"/>
      <c r="F14" s="433"/>
      <c r="G14" s="433"/>
      <c r="H14" s="433"/>
      <c r="I14" s="448"/>
      <c r="J14" s="448"/>
      <c r="K14" s="204"/>
      <c r="L14" s="204"/>
    </row>
    <row r="15" spans="1:14" x14ac:dyDescent="0.25">
      <c r="A15" s="221"/>
      <c r="B15" s="221"/>
      <c r="C15" s="221"/>
      <c r="D15" s="315"/>
      <c r="E15" s="345"/>
      <c r="F15" s="345"/>
      <c r="G15" s="345"/>
      <c r="H15" s="345"/>
      <c r="I15" s="229"/>
      <c r="J15" s="345"/>
      <c r="K15" s="345"/>
    </row>
    <row r="16" spans="1:14" x14ac:dyDescent="0.25">
      <c r="A16" s="280" t="s">
        <v>381</v>
      </c>
      <c r="B16" s="281"/>
      <c r="C16" s="281"/>
      <c r="D16" s="282"/>
      <c r="E16" s="283"/>
      <c r="F16" s="283"/>
      <c r="G16" s="283"/>
      <c r="H16" s="283"/>
      <c r="I16" s="284"/>
      <c r="J16" s="283"/>
      <c r="K16" s="283"/>
    </row>
    <row r="17" spans="1:11" x14ac:dyDescent="0.25">
      <c r="A17" s="449" t="s">
        <v>382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</row>
    <row r="18" spans="1:11" x14ac:dyDescent="0.25">
      <c r="A18" s="221"/>
      <c r="B18" s="221"/>
      <c r="C18" s="221"/>
      <c r="D18" s="315"/>
      <c r="E18" s="345"/>
      <c r="F18" s="345"/>
      <c r="G18" s="345"/>
      <c r="H18" s="345"/>
      <c r="I18" s="229"/>
      <c r="J18" s="345"/>
      <c r="K18" s="345"/>
    </row>
    <row r="19" spans="1:11" x14ac:dyDescent="0.25">
      <c r="A19" s="201" t="s">
        <v>314</v>
      </c>
      <c r="B19" s="221"/>
      <c r="C19" s="221"/>
      <c r="D19" s="315"/>
      <c r="E19" s="345"/>
      <c r="F19" s="345"/>
      <c r="G19" s="345"/>
      <c r="H19" s="345"/>
      <c r="I19" s="229"/>
      <c r="J19" s="345"/>
      <c r="K19" s="345"/>
    </row>
    <row r="20" spans="1:11" x14ac:dyDescent="0.25">
      <c r="A20" s="450" t="s">
        <v>315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</row>
  </sheetData>
  <mergeCells count="40">
    <mergeCell ref="F14:H14"/>
    <mergeCell ref="I14:J14"/>
    <mergeCell ref="A17:K17"/>
    <mergeCell ref="A20:K20"/>
    <mergeCell ref="F11:H11"/>
    <mergeCell ref="I11:J11"/>
    <mergeCell ref="F12:H12"/>
    <mergeCell ref="I12:J12"/>
    <mergeCell ref="F13:H13"/>
    <mergeCell ref="I13:J13"/>
    <mergeCell ref="K7:K8"/>
    <mergeCell ref="L7:L8"/>
    <mergeCell ref="F9:H9"/>
    <mergeCell ref="I9:J9"/>
    <mergeCell ref="F10:H10"/>
    <mergeCell ref="I10:J10"/>
    <mergeCell ref="A5:C5"/>
    <mergeCell ref="I5:J5"/>
    <mergeCell ref="I6:J6"/>
    <mergeCell ref="A7:A9"/>
    <mergeCell ref="B7:B9"/>
    <mergeCell ref="C7:C9"/>
    <mergeCell ref="D7:D9"/>
    <mergeCell ref="E7:E8"/>
    <mergeCell ref="F7:H8"/>
    <mergeCell ref="I7:J8"/>
    <mergeCell ref="A3:C3"/>
    <mergeCell ref="G3:H3"/>
    <mergeCell ref="I3:K3"/>
    <mergeCell ref="M3:N3"/>
    <mergeCell ref="A4:C4"/>
    <mergeCell ref="I4:J4"/>
    <mergeCell ref="A1:C1"/>
    <mergeCell ref="G1:H1"/>
    <mergeCell ref="I1:K1"/>
    <mergeCell ref="M1:N1"/>
    <mergeCell ref="A2:C2"/>
    <mergeCell ref="G2:H2"/>
    <mergeCell ref="I2:K2"/>
    <mergeCell ref="M2:N2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&amp;C&amp;"-,Fett"&amp;14Heizwerk 
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0"/>
  <sheetViews>
    <sheetView view="pageLayout" zoomScale="75" zoomScaleNormal="74" zoomScaleSheetLayoutView="70" zoomScalePageLayoutView="75" workbookViewId="0">
      <selection activeCell="B13" sqref="B13"/>
    </sheetView>
  </sheetViews>
  <sheetFormatPr baseColWidth="10" defaultColWidth="9.140625" defaultRowHeight="15" x14ac:dyDescent="0.25"/>
  <cols>
    <col min="1" max="1" width="14.140625" style="2" customWidth="1"/>
    <col min="2" max="2" width="30.85546875" style="2" customWidth="1"/>
    <col min="3" max="3" width="11.7109375" style="2" customWidth="1"/>
    <col min="4" max="4" width="6" style="2" customWidth="1"/>
    <col min="5" max="5" width="8.42578125" style="2" customWidth="1"/>
    <col min="6" max="6" width="12.140625" style="2" customWidth="1"/>
    <col min="7" max="7" width="11.28515625" style="2" customWidth="1"/>
    <col min="8" max="8" width="5.28515625" style="2" customWidth="1"/>
    <col min="9" max="9" width="13.140625" style="2" customWidth="1"/>
    <col min="10" max="10" width="6.5703125" style="322" customWidth="1"/>
    <col min="11" max="11" width="16.28515625" style="2" customWidth="1"/>
    <col min="12" max="12" width="13.42578125" style="2" customWidth="1"/>
    <col min="13" max="13" width="33.5703125" style="2" customWidth="1"/>
    <col min="14" max="14" width="15.42578125" style="2" customWidth="1"/>
    <col min="15" max="16384" width="9.140625" style="2"/>
  </cols>
  <sheetData>
    <row r="1" spans="1:14" ht="15.75" thickBot="1" x14ac:dyDescent="0.3">
      <c r="A1" s="197"/>
      <c r="B1" s="197"/>
      <c r="C1" s="198"/>
      <c r="D1" s="46"/>
      <c r="E1" s="196"/>
      <c r="F1" s="139"/>
      <c r="G1" s="139"/>
      <c r="H1" s="139"/>
      <c r="I1" s="139"/>
      <c r="J1" s="320"/>
      <c r="K1" s="151"/>
      <c r="L1" s="151"/>
      <c r="M1" s="65"/>
    </row>
    <row r="2" spans="1:14" s="14" customFormat="1" ht="16.5" customHeight="1" thickBot="1" x14ac:dyDescent="0.3">
      <c r="A2" s="421" t="s">
        <v>513</v>
      </c>
      <c r="B2" s="422"/>
      <c r="C2" s="423"/>
      <c r="D2" s="451">
        <f>'Inhalt-Verbrauch'!D10</f>
        <v>21840</v>
      </c>
      <c r="E2" s="451"/>
      <c r="F2" s="146" t="s">
        <v>26</v>
      </c>
      <c r="G2" s="140"/>
      <c r="H2" s="140"/>
      <c r="I2" s="347" t="s">
        <v>266</v>
      </c>
      <c r="J2" s="348"/>
      <c r="K2" s="349"/>
      <c r="L2" s="453" t="s">
        <v>449</v>
      </c>
      <c r="M2" s="454"/>
    </row>
    <row r="3" spans="1:14" s="14" customFormat="1" ht="16.5" customHeight="1" thickBot="1" x14ac:dyDescent="0.3">
      <c r="A3" s="421" t="s">
        <v>479</v>
      </c>
      <c r="B3" s="422"/>
      <c r="C3" s="423"/>
      <c r="D3" s="451">
        <f>'Inhalt-Verbrauch'!D11</f>
        <v>0</v>
      </c>
      <c r="E3" s="451"/>
      <c r="F3" s="147" t="s">
        <v>26</v>
      </c>
      <c r="G3" s="140"/>
      <c r="H3" s="140"/>
      <c r="I3" s="460" t="s">
        <v>450</v>
      </c>
      <c r="J3" s="386"/>
      <c r="K3" s="387"/>
      <c r="L3" s="352"/>
      <c r="M3" s="455"/>
    </row>
    <row r="4" spans="1:14" s="14" customFormat="1" ht="16.5" customHeight="1" thickBot="1" x14ac:dyDescent="0.3">
      <c r="A4" s="421" t="s">
        <v>475</v>
      </c>
      <c r="B4" s="422"/>
      <c r="C4" s="423"/>
      <c r="D4" s="451">
        <f>'Inhalt-Verbrauch'!D12</f>
        <v>0</v>
      </c>
      <c r="E4" s="451"/>
      <c r="F4" s="147" t="s">
        <v>26</v>
      </c>
      <c r="G4" s="140"/>
      <c r="H4" s="140"/>
      <c r="I4" s="461" t="s">
        <v>447</v>
      </c>
      <c r="J4" s="462"/>
      <c r="K4" s="463"/>
      <c r="L4" s="456"/>
      <c r="M4" s="457"/>
    </row>
    <row r="5" spans="1:14" ht="15" customHeight="1" thickBot="1" x14ac:dyDescent="0.3">
      <c r="A5" s="421" t="s">
        <v>226</v>
      </c>
      <c r="B5" s="422"/>
      <c r="C5" s="423"/>
      <c r="D5" s="451"/>
      <c r="E5" s="451"/>
      <c r="F5" s="148"/>
      <c r="G5" s="65"/>
      <c r="H5" s="65"/>
      <c r="I5" s="420"/>
      <c r="J5" s="420"/>
      <c r="K5" s="420"/>
    </row>
    <row r="6" spans="1:14" ht="16.5" thickBot="1" x14ac:dyDescent="0.3">
      <c r="A6" s="421" t="s">
        <v>29</v>
      </c>
      <c r="B6" s="422"/>
      <c r="C6" s="423"/>
      <c r="D6" s="451">
        <f>'Inhalt-Verbrauch'!D14</f>
        <v>0</v>
      </c>
      <c r="E6" s="451"/>
      <c r="F6" s="150" t="s">
        <v>15</v>
      </c>
      <c r="G6" s="65"/>
      <c r="H6" s="65"/>
      <c r="I6" s="420"/>
      <c r="J6" s="420"/>
      <c r="K6" s="420"/>
    </row>
    <row r="7" spans="1:14" ht="18.75" customHeight="1" thickBot="1" x14ac:dyDescent="0.3">
      <c r="F7" s="65"/>
      <c r="G7" s="65"/>
      <c r="H7" s="65"/>
      <c r="I7" s="420"/>
      <c r="J7" s="420"/>
      <c r="K7" s="420"/>
    </row>
    <row r="8" spans="1:14" s="322" customFormat="1" ht="15.75" customHeight="1" x14ac:dyDescent="0.25">
      <c r="A8" s="368" t="s">
        <v>16</v>
      </c>
      <c r="B8" s="427" t="s">
        <v>17</v>
      </c>
      <c r="C8" s="427" t="s">
        <v>40</v>
      </c>
      <c r="D8" s="377" t="s">
        <v>242</v>
      </c>
      <c r="E8" s="377"/>
      <c r="F8" s="377" t="s">
        <v>18</v>
      </c>
      <c r="G8" s="363" t="s">
        <v>172</v>
      </c>
      <c r="H8" s="363" t="s">
        <v>22</v>
      </c>
      <c r="I8" s="380"/>
      <c r="J8" s="407"/>
      <c r="K8" s="427" t="s">
        <v>414</v>
      </c>
      <c r="L8" s="377" t="s">
        <v>313</v>
      </c>
      <c r="M8" s="427" t="s">
        <v>415</v>
      </c>
      <c r="N8" s="441" t="s">
        <v>14</v>
      </c>
    </row>
    <row r="9" spans="1:14" s="322" customFormat="1" ht="17.25" customHeight="1" x14ac:dyDescent="0.25">
      <c r="A9" s="369"/>
      <c r="B9" s="428"/>
      <c r="C9" s="428"/>
      <c r="D9" s="227" t="s">
        <v>243</v>
      </c>
      <c r="E9" s="227" t="s">
        <v>244</v>
      </c>
      <c r="F9" s="378"/>
      <c r="G9" s="364"/>
      <c r="H9" s="364"/>
      <c r="I9" s="452"/>
      <c r="J9" s="440"/>
      <c r="K9" s="428"/>
      <c r="L9" s="378"/>
      <c r="M9" s="428"/>
      <c r="N9" s="442"/>
    </row>
    <row r="10" spans="1:14" s="322" customFormat="1" ht="21.75" customHeight="1" thickBot="1" x14ac:dyDescent="0.3">
      <c r="A10" s="370"/>
      <c r="B10" s="429"/>
      <c r="C10" s="429"/>
      <c r="D10" s="220"/>
      <c r="E10" s="220"/>
      <c r="F10" s="220" t="s">
        <v>23</v>
      </c>
      <c r="G10" s="319" t="s">
        <v>173</v>
      </c>
      <c r="H10" s="319" t="s">
        <v>38</v>
      </c>
      <c r="I10" s="319" t="s">
        <v>39</v>
      </c>
      <c r="J10" s="319" t="s">
        <v>39</v>
      </c>
      <c r="K10" s="429"/>
      <c r="L10" s="220" t="s">
        <v>24</v>
      </c>
      <c r="M10" s="429"/>
      <c r="N10" s="226" t="s">
        <v>15</v>
      </c>
    </row>
    <row r="11" spans="1:14" x14ac:dyDescent="0.25">
      <c r="A11" s="45" t="s">
        <v>55</v>
      </c>
      <c r="B11" s="45" t="s">
        <v>514</v>
      </c>
      <c r="C11" s="46">
        <v>1</v>
      </c>
      <c r="D11" s="313" t="s">
        <v>292</v>
      </c>
      <c r="E11" s="142"/>
      <c r="F11" s="142"/>
      <c r="G11" s="142"/>
      <c r="H11" s="142"/>
      <c r="I11" s="313"/>
      <c r="J11" s="313"/>
      <c r="K11" s="142"/>
      <c r="L11" s="142"/>
      <c r="M11" s="458" t="s">
        <v>240</v>
      </c>
      <c r="N11" s="313"/>
    </row>
    <row r="12" spans="1:14" x14ac:dyDescent="0.25">
      <c r="A12" s="4" t="s">
        <v>56</v>
      </c>
      <c r="B12" s="45" t="s">
        <v>514</v>
      </c>
      <c r="C12" s="46">
        <v>1</v>
      </c>
      <c r="D12" s="313"/>
      <c r="E12" s="142"/>
      <c r="F12" s="142"/>
      <c r="G12" s="142"/>
      <c r="H12" s="313"/>
      <c r="I12" s="313"/>
      <c r="J12" s="313"/>
      <c r="K12" s="16"/>
      <c r="L12" s="313"/>
      <c r="M12" s="438"/>
      <c r="N12" s="313"/>
    </row>
    <row r="13" spans="1:14" x14ac:dyDescent="0.25">
      <c r="A13" s="4" t="s">
        <v>57</v>
      </c>
      <c r="B13" s="45" t="s">
        <v>305</v>
      </c>
      <c r="C13" s="46">
        <v>1</v>
      </c>
      <c r="D13" s="313"/>
      <c r="E13" s="142"/>
      <c r="F13" s="142"/>
      <c r="G13" s="142"/>
      <c r="H13" s="313"/>
      <c r="I13" s="313"/>
      <c r="J13" s="313"/>
      <c r="K13" s="16"/>
      <c r="L13" s="313"/>
      <c r="M13" s="438"/>
      <c r="N13" s="313"/>
    </row>
    <row r="14" spans="1:14" x14ac:dyDescent="0.25">
      <c r="A14" s="4" t="s">
        <v>58</v>
      </c>
      <c r="B14" s="45" t="s">
        <v>306</v>
      </c>
      <c r="C14" s="46">
        <v>1</v>
      </c>
      <c r="D14" s="313"/>
      <c r="E14" s="142"/>
      <c r="F14" s="142"/>
      <c r="G14" s="142"/>
      <c r="H14" s="313"/>
      <c r="I14" s="313"/>
      <c r="J14" s="313"/>
      <c r="K14" s="16"/>
      <c r="L14" s="313"/>
      <c r="M14" s="438"/>
      <c r="N14" s="313"/>
    </row>
    <row r="15" spans="1:14" x14ac:dyDescent="0.25">
      <c r="A15" s="4" t="s">
        <v>178</v>
      </c>
      <c r="B15" s="45" t="s">
        <v>245</v>
      </c>
      <c r="C15" s="46">
        <v>1</v>
      </c>
      <c r="D15" s="313"/>
      <c r="E15" s="142"/>
      <c r="F15" s="142"/>
      <c r="G15" s="142"/>
      <c r="H15" s="313"/>
      <c r="I15" s="313"/>
      <c r="J15" s="313"/>
      <c r="K15" s="16"/>
      <c r="L15" s="313"/>
      <c r="M15" s="438"/>
      <c r="N15" s="313"/>
    </row>
    <row r="16" spans="1:14" x14ac:dyDescent="0.25">
      <c r="A16" s="4" t="s">
        <v>179</v>
      </c>
      <c r="B16" s="45" t="s">
        <v>246</v>
      </c>
      <c r="C16" s="46">
        <v>1</v>
      </c>
      <c r="D16" s="313"/>
      <c r="E16" s="142"/>
      <c r="F16" s="142"/>
      <c r="G16" s="142"/>
      <c r="H16" s="313"/>
      <c r="I16" s="313"/>
      <c r="J16" s="313"/>
      <c r="K16" s="16"/>
      <c r="L16" s="313"/>
      <c r="M16" s="459"/>
      <c r="N16" s="313"/>
    </row>
    <row r="17" spans="1:14" x14ac:dyDescent="0.25">
      <c r="A17" s="4" t="s">
        <v>27</v>
      </c>
      <c r="B17" s="45"/>
      <c r="C17" s="314">
        <v>1</v>
      </c>
      <c r="D17" s="313"/>
      <c r="E17" s="142"/>
      <c r="F17" s="142"/>
      <c r="G17" s="142"/>
      <c r="H17" s="313"/>
      <c r="I17" s="313"/>
      <c r="J17" s="313"/>
      <c r="K17" s="16"/>
      <c r="L17" s="313"/>
      <c r="M17" s="313"/>
      <c r="N17" s="313"/>
    </row>
    <row r="18" spans="1:14" x14ac:dyDescent="0.25">
      <c r="A18" s="65"/>
      <c r="B18" s="65"/>
      <c r="C18" s="65"/>
      <c r="D18" s="151"/>
      <c r="E18" s="139"/>
      <c r="F18" s="139"/>
      <c r="G18" s="139"/>
      <c r="H18" s="139"/>
      <c r="I18" s="154"/>
      <c r="J18" s="229"/>
      <c r="K18" s="139"/>
      <c r="L18" s="139"/>
    </row>
    <row r="19" spans="1:14" x14ac:dyDescent="0.25">
      <c r="A19" s="201"/>
      <c r="B19" s="65"/>
      <c r="C19" s="65"/>
      <c r="D19" s="151"/>
      <c r="E19" s="139"/>
      <c r="F19" s="139"/>
      <c r="G19" s="139"/>
      <c r="H19" s="139"/>
      <c r="I19" s="154"/>
      <c r="J19" s="229"/>
      <c r="K19" s="139"/>
      <c r="L19" s="139"/>
    </row>
    <row r="20" spans="1:14" x14ac:dyDescent="0.25">
      <c r="A20" s="450"/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</row>
  </sheetData>
  <mergeCells count="31">
    <mergeCell ref="L2:M2"/>
    <mergeCell ref="L3:M3"/>
    <mergeCell ref="L4:M4"/>
    <mergeCell ref="M11:M16"/>
    <mergeCell ref="A8:A10"/>
    <mergeCell ref="B8:B10"/>
    <mergeCell ref="C8:C10"/>
    <mergeCell ref="M8:M10"/>
    <mergeCell ref="K8:K10"/>
    <mergeCell ref="I6:K6"/>
    <mergeCell ref="A2:C2"/>
    <mergeCell ref="A3:C3"/>
    <mergeCell ref="I3:K3"/>
    <mergeCell ref="A4:C4"/>
    <mergeCell ref="I4:K4"/>
    <mergeCell ref="N8:N9"/>
    <mergeCell ref="A20:L20"/>
    <mergeCell ref="D2:E2"/>
    <mergeCell ref="D3:E3"/>
    <mergeCell ref="D4:E4"/>
    <mergeCell ref="D5:E5"/>
    <mergeCell ref="D6:E6"/>
    <mergeCell ref="D8:E8"/>
    <mergeCell ref="F8:F9"/>
    <mergeCell ref="G8:G9"/>
    <mergeCell ref="L8:L9"/>
    <mergeCell ref="H8:J9"/>
    <mergeCell ref="I7:K7"/>
    <mergeCell ref="A5:C5"/>
    <mergeCell ref="I5:K5"/>
    <mergeCell ref="A6:C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&amp;C&amp;"-,Fett"&amp;14Heizwerk 
2</oddHeader>
  </headerFooter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3:D10"/>
  <sheetViews>
    <sheetView workbookViewId="0">
      <selection activeCell="D17" sqref="D17"/>
    </sheetView>
  </sheetViews>
  <sheetFormatPr baseColWidth="10" defaultRowHeight="15" x14ac:dyDescent="0.25"/>
  <cols>
    <col min="2" max="2" width="47.5703125" customWidth="1"/>
    <col min="3" max="3" width="30.140625" customWidth="1"/>
  </cols>
  <sheetData>
    <row r="3" spans="1:4" x14ac:dyDescent="0.25">
      <c r="A3" s="73">
        <v>8</v>
      </c>
      <c r="B3" s="70" t="s">
        <v>11</v>
      </c>
      <c r="C3" s="203"/>
      <c r="D3" s="77"/>
    </row>
    <row r="4" spans="1:4" ht="17.25" customHeight="1" x14ac:dyDescent="0.25">
      <c r="A4" s="1">
        <v>9</v>
      </c>
      <c r="B4" s="66" t="s">
        <v>484</v>
      </c>
      <c r="C4" s="67" t="s">
        <v>461</v>
      </c>
      <c r="D4" s="76">
        <v>13281.9</v>
      </c>
    </row>
    <row r="5" spans="1:4" s="202" customFormat="1" ht="17.25" customHeight="1" x14ac:dyDescent="0.25">
      <c r="A5" s="1">
        <v>10</v>
      </c>
      <c r="B5" s="66" t="s">
        <v>485</v>
      </c>
      <c r="C5" s="323" t="s">
        <v>461</v>
      </c>
      <c r="D5" s="76">
        <v>213044</v>
      </c>
    </row>
    <row r="6" spans="1:4" s="202" customFormat="1" ht="17.25" customHeight="1" x14ac:dyDescent="0.25">
      <c r="A6" s="1">
        <v>11</v>
      </c>
      <c r="B6" s="66" t="s">
        <v>486</v>
      </c>
      <c r="C6" s="323" t="s">
        <v>461</v>
      </c>
      <c r="D6" s="76">
        <v>217.8</v>
      </c>
    </row>
    <row r="7" spans="1:4" s="202" customFormat="1" ht="17.25" customHeight="1" x14ac:dyDescent="0.25">
      <c r="A7" s="1">
        <v>12</v>
      </c>
      <c r="B7" s="66" t="s">
        <v>487</v>
      </c>
      <c r="C7" s="323" t="s">
        <v>461</v>
      </c>
      <c r="D7" s="76">
        <v>12513.3</v>
      </c>
    </row>
    <row r="8" spans="1:4" s="202" customFormat="1" ht="17.25" customHeight="1" x14ac:dyDescent="0.25">
      <c r="A8" s="1">
        <v>13</v>
      </c>
      <c r="B8" s="66" t="s">
        <v>488</v>
      </c>
      <c r="C8" s="323" t="s">
        <v>461</v>
      </c>
      <c r="D8" s="76">
        <v>79</v>
      </c>
    </row>
    <row r="9" spans="1:4" s="202" customFormat="1" ht="17.25" customHeight="1" x14ac:dyDescent="0.25">
      <c r="A9" s="1"/>
      <c r="B9" s="66" t="s">
        <v>489</v>
      </c>
      <c r="C9" s="323" t="s">
        <v>461</v>
      </c>
      <c r="D9" s="76">
        <v>847</v>
      </c>
    </row>
    <row r="10" spans="1:4" x14ac:dyDescent="0.25">
      <c r="A10" s="1"/>
      <c r="B10" s="202"/>
      <c r="C10" s="70" t="s">
        <v>27</v>
      </c>
      <c r="D10" s="77">
        <f>SUM(D4:D9)</f>
        <v>239982.99999999997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10</vt:i4>
      </vt:variant>
    </vt:vector>
  </HeadingPairs>
  <TitlesOfParts>
    <vt:vector size="40" baseType="lpstr">
      <vt:lpstr>Inhalt-Verbrauch</vt:lpstr>
      <vt:lpstr>1</vt:lpstr>
      <vt:lpstr>2</vt:lpstr>
      <vt:lpstr>3 Heizwerke</vt:lpstr>
      <vt:lpstr>4a</vt:lpstr>
      <vt:lpstr>4b</vt:lpstr>
      <vt:lpstr>5a</vt:lpstr>
      <vt:lpstr>5b</vt:lpstr>
      <vt:lpstr>8 Fernwärme</vt:lpstr>
      <vt:lpstr>14 Wasserversorgung</vt:lpstr>
      <vt:lpstr>15</vt:lpstr>
      <vt:lpstr>16</vt:lpstr>
      <vt:lpstr>17</vt:lpstr>
      <vt:lpstr>18</vt:lpstr>
      <vt:lpstr>19</vt:lpstr>
      <vt:lpstr>20</vt:lpstr>
      <vt:lpstr>21</vt:lpstr>
      <vt:lpstr>22 Parkhäuser</vt:lpstr>
      <vt:lpstr>23</vt:lpstr>
      <vt:lpstr>24</vt:lpstr>
      <vt:lpstr>25</vt:lpstr>
      <vt:lpstr>26</vt:lpstr>
      <vt:lpstr>27</vt:lpstr>
      <vt:lpstr>28</vt:lpstr>
      <vt:lpstr>29</vt:lpstr>
      <vt:lpstr>Bäder</vt:lpstr>
      <vt:lpstr>30</vt:lpstr>
      <vt:lpstr>31</vt:lpstr>
      <vt:lpstr>32a</vt:lpstr>
      <vt:lpstr>32b</vt:lpstr>
      <vt:lpstr>'1'!Druckbereich</vt:lpstr>
      <vt:lpstr>'2'!Druckbereich</vt:lpstr>
      <vt:lpstr>'30'!Druckbereich</vt:lpstr>
      <vt:lpstr>'32a'!Druckbereich</vt:lpstr>
      <vt:lpstr>'32b'!Druckbereich</vt:lpstr>
      <vt:lpstr>'4a'!Druckbereich</vt:lpstr>
      <vt:lpstr>'4b'!Druckbereich</vt:lpstr>
      <vt:lpstr>'5a'!Druckbereich</vt:lpstr>
      <vt:lpstr>'5b'!Druckbereich</vt:lpstr>
      <vt:lpstr>'Inhalt-Verbrauch'!Druckbereich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2015-07-05T09:16:05Z</dcterms:modified>
</cp:coreProperties>
</file>