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1 jahr" sheetId="1" r:id="rId1"/>
  </sheets>
  <definedNames/>
  <calcPr fullCalcOnLoad="1"/>
</workbook>
</file>

<file path=xl/sharedStrings.xml><?xml version="1.0" encoding="utf-8"?>
<sst xmlns="http://schemas.openxmlformats.org/spreadsheetml/2006/main" count="162" uniqueCount="36">
  <si>
    <t>Strom</t>
  </si>
  <si>
    <t>kWh</t>
  </si>
  <si>
    <t>Wasser</t>
  </si>
  <si>
    <t>m³</t>
  </si>
  <si>
    <t xml:space="preserve">Strom                  </t>
  </si>
  <si>
    <t>Verbrauch</t>
  </si>
  <si>
    <t xml:space="preserve">Mittelwert </t>
  </si>
  <si>
    <t>Einsparung</t>
  </si>
  <si>
    <t>Verbrauchs-kemmzahl</t>
  </si>
  <si>
    <t>Preis</t>
  </si>
  <si>
    <t>KiGa 50%</t>
  </si>
  <si>
    <t>Hausmeister 5%</t>
  </si>
  <si>
    <t>Stadt 45 %</t>
  </si>
  <si>
    <t xml:space="preserve"> kWh</t>
  </si>
  <si>
    <t>kWh/m²*a</t>
  </si>
  <si>
    <t>€/m³</t>
  </si>
  <si>
    <t>€</t>
  </si>
  <si>
    <t>Objekt</t>
  </si>
  <si>
    <t xml:space="preserve"> 1998-2000</t>
  </si>
  <si>
    <t>2003</t>
  </si>
  <si>
    <t>Summe</t>
  </si>
  <si>
    <t xml:space="preserve">Wasser                         </t>
  </si>
  <si>
    <t>Lit/m²*a</t>
  </si>
  <si>
    <t>Heizenergie bereinigt</t>
  </si>
  <si>
    <t>€/kWh</t>
  </si>
  <si>
    <t>01/02</t>
  </si>
  <si>
    <t>02/03</t>
  </si>
  <si>
    <t xml:space="preserve">Flächen </t>
  </si>
  <si>
    <t>Summe Einsparungen</t>
  </si>
  <si>
    <t>Wärme</t>
  </si>
  <si>
    <t>Haus-meister 5%</t>
  </si>
  <si>
    <t>Verbrauch korrigiert</t>
  </si>
  <si>
    <t>Kindergarten 1</t>
  </si>
  <si>
    <t>Kindertagesstätte 2</t>
  </si>
  <si>
    <t>Kindergarten 3</t>
  </si>
  <si>
    <t>Kindertagesstätte 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</si>
</sst>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#,##0.000"/>
    <numFmt numFmtId="182" formatCode="#,##0.0000"/>
    <numFmt numFmtId="183" formatCode="#,##0.00000"/>
    <numFmt numFmtId="184" formatCode="#,##0.00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4" xfId="0" applyNumberFormat="1" applyBorder="1" applyAlignment="1">
      <alignment/>
    </xf>
    <xf numFmtId="182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81" fontId="0" fillId="0" borderId="4" xfId="0" applyNumberFormat="1" applyBorder="1" applyAlignment="1">
      <alignment/>
    </xf>
    <xf numFmtId="49" fontId="0" fillId="0" borderId="2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0" zoomScaleNormal="90" workbookViewId="0" topLeftCell="A1">
      <selection activeCell="B24" sqref="B24"/>
    </sheetView>
  </sheetViews>
  <sheetFormatPr defaultColWidth="11.421875" defaultRowHeight="12.75"/>
  <cols>
    <col min="1" max="1" width="31.28125" style="1" bestFit="1" customWidth="1"/>
    <col min="2" max="4" width="10.28125" style="1" bestFit="1" customWidth="1"/>
    <col min="5" max="5" width="10.140625" style="1" customWidth="1"/>
    <col min="6" max="6" width="11.00390625" style="1" customWidth="1"/>
    <col min="7" max="7" width="12.57421875" style="1" bestFit="1" customWidth="1"/>
    <col min="8" max="8" width="12.57421875" style="1" customWidth="1"/>
    <col min="9" max="10" width="11.57421875" style="1" bestFit="1" customWidth="1"/>
    <col min="11" max="11" width="7.7109375" style="1" customWidth="1"/>
    <col min="12" max="12" width="10.421875" style="1" bestFit="1" customWidth="1"/>
    <col min="13" max="13" width="9.57421875" style="1" bestFit="1" customWidth="1"/>
    <col min="14" max="14" width="11.421875" style="1" customWidth="1"/>
    <col min="15" max="15" width="9.57421875" style="1" customWidth="1"/>
    <col min="16" max="16384" width="11.421875" style="1" customWidth="1"/>
  </cols>
  <sheetData>
    <row r="1" spans="2:5" ht="12" customHeight="1">
      <c r="B1" s="2"/>
      <c r="C1" s="2"/>
      <c r="D1" s="2"/>
      <c r="E1" s="2"/>
    </row>
    <row r="2" spans="1:15" s="7" customFormat="1" ht="25.5">
      <c r="A2" s="66" t="s">
        <v>4</v>
      </c>
      <c r="B2" s="70" t="s">
        <v>5</v>
      </c>
      <c r="C2" s="71"/>
      <c r="D2" s="71"/>
      <c r="E2" s="72"/>
      <c r="F2" s="4" t="s">
        <v>6</v>
      </c>
      <c r="G2" s="3" t="s">
        <v>5</v>
      </c>
      <c r="H2" s="63" t="s">
        <v>31</v>
      </c>
      <c r="I2" s="3" t="s">
        <v>7</v>
      </c>
      <c r="J2" s="5" t="s">
        <v>8</v>
      </c>
      <c r="K2" s="3" t="s">
        <v>9</v>
      </c>
      <c r="L2" s="3" t="s">
        <v>7</v>
      </c>
      <c r="M2" s="3" t="s">
        <v>10</v>
      </c>
      <c r="N2" s="6" t="s">
        <v>11</v>
      </c>
      <c r="O2" s="3" t="s">
        <v>12</v>
      </c>
    </row>
    <row r="3" spans="1:15" ht="12.75">
      <c r="A3" s="8"/>
      <c r="B3" s="10" t="s">
        <v>1</v>
      </c>
      <c r="C3" s="11" t="s">
        <v>1</v>
      </c>
      <c r="D3" s="11" t="s">
        <v>1</v>
      </c>
      <c r="E3" s="12" t="s">
        <v>1</v>
      </c>
      <c r="F3" s="11" t="s">
        <v>1</v>
      </c>
      <c r="G3" s="13" t="s">
        <v>1</v>
      </c>
      <c r="H3" s="13" t="s">
        <v>1</v>
      </c>
      <c r="I3" s="13" t="s">
        <v>13</v>
      </c>
      <c r="J3" s="11" t="s">
        <v>14</v>
      </c>
      <c r="K3" s="13" t="s">
        <v>24</v>
      </c>
      <c r="L3" s="13" t="s">
        <v>16</v>
      </c>
      <c r="M3" s="13" t="s">
        <v>16</v>
      </c>
      <c r="N3" s="13" t="s">
        <v>16</v>
      </c>
      <c r="O3" s="13" t="s">
        <v>16</v>
      </c>
    </row>
    <row r="4" spans="1:15" ht="12.75">
      <c r="A4" s="14" t="s">
        <v>17</v>
      </c>
      <c r="B4" s="10">
        <v>1998</v>
      </c>
      <c r="C4" s="11">
        <v>1999</v>
      </c>
      <c r="D4" s="11">
        <v>2000</v>
      </c>
      <c r="E4" s="12">
        <v>2001</v>
      </c>
      <c r="F4" s="15" t="s">
        <v>18</v>
      </c>
      <c r="G4" s="16" t="s">
        <v>19</v>
      </c>
      <c r="H4" s="16" t="s">
        <v>19</v>
      </c>
      <c r="I4" s="17" t="s">
        <v>19</v>
      </c>
      <c r="J4" s="18" t="s">
        <v>19</v>
      </c>
      <c r="K4" s="17" t="s">
        <v>19</v>
      </c>
      <c r="L4" s="17" t="s">
        <v>19</v>
      </c>
      <c r="M4" s="17" t="s">
        <v>19</v>
      </c>
      <c r="N4" s="17" t="s">
        <v>19</v>
      </c>
      <c r="O4" s="17" t="s">
        <v>19</v>
      </c>
    </row>
    <row r="5" spans="1:15" ht="12.75">
      <c r="A5" s="25"/>
      <c r="B5" s="20"/>
      <c r="C5" s="19"/>
      <c r="D5" s="19"/>
      <c r="E5" s="21"/>
      <c r="F5" s="21"/>
      <c r="G5" s="22"/>
      <c r="H5" s="22"/>
      <c r="I5" s="23"/>
      <c r="J5" s="22"/>
      <c r="K5" s="22"/>
      <c r="L5" s="24"/>
      <c r="M5" s="25"/>
      <c r="O5" s="25"/>
    </row>
    <row r="6" spans="1:15" ht="12.75">
      <c r="A6" s="8" t="s">
        <v>32</v>
      </c>
      <c r="B6" s="26">
        <v>6999</v>
      </c>
      <c r="C6" s="27">
        <v>7612</v>
      </c>
      <c r="D6" s="28">
        <v>8544</v>
      </c>
      <c r="E6" s="29">
        <v>8123</v>
      </c>
      <c r="F6" s="30">
        <v>8337</v>
      </c>
      <c r="G6" s="31">
        <v>8037</v>
      </c>
      <c r="H6" s="31">
        <v>8037</v>
      </c>
      <c r="I6" s="32">
        <f>IF(F6-H6&gt;0,F6-H6,0)</f>
        <v>300</v>
      </c>
      <c r="J6" s="33">
        <f>G6/F37</f>
        <v>11.51432664756447</v>
      </c>
      <c r="K6" s="34">
        <v>0.1433</v>
      </c>
      <c r="L6" s="35">
        <f>K6*I6</f>
        <v>42.99</v>
      </c>
      <c r="M6" s="8"/>
      <c r="O6" s="8"/>
    </row>
    <row r="7" spans="1:15" ht="12.75">
      <c r="A7" s="8" t="s">
        <v>33</v>
      </c>
      <c r="B7" s="36">
        <v>24993</v>
      </c>
      <c r="C7" s="28">
        <v>25300</v>
      </c>
      <c r="D7" s="28">
        <v>25270</v>
      </c>
      <c r="E7" s="30">
        <v>25820</v>
      </c>
      <c r="F7" s="30">
        <v>25168</v>
      </c>
      <c r="G7" s="31">
        <v>24194</v>
      </c>
      <c r="H7" s="31">
        <f>G7-900-322</f>
        <v>22972</v>
      </c>
      <c r="I7" s="32">
        <f>IF(F7-H7&gt;0,F7-H7,0)</f>
        <v>2196</v>
      </c>
      <c r="J7" s="33">
        <f>G7/F38</f>
        <v>13.40387811634349</v>
      </c>
      <c r="K7" s="34">
        <v>0.2482</v>
      </c>
      <c r="L7" s="35">
        <f>K7*I7</f>
        <v>545.0472</v>
      </c>
      <c r="M7" s="8"/>
      <c r="O7" s="8"/>
    </row>
    <row r="8" spans="1:15" ht="12.75">
      <c r="A8" s="8" t="s">
        <v>34</v>
      </c>
      <c r="B8" s="36">
        <v>5688</v>
      </c>
      <c r="C8" s="28">
        <v>6031</v>
      </c>
      <c r="D8" s="28">
        <v>5960</v>
      </c>
      <c r="E8" s="30">
        <v>5262</v>
      </c>
      <c r="F8" s="30">
        <f>AVERAGE(B8:D8)</f>
        <v>5893</v>
      </c>
      <c r="G8" s="31">
        <v>5309</v>
      </c>
      <c r="H8" s="31">
        <v>5309</v>
      </c>
      <c r="I8" s="32">
        <f>IF(F8-H8&gt;0,F8-H8,0)</f>
        <v>584</v>
      </c>
      <c r="J8" s="33">
        <f>G8/F39</f>
        <v>10.450787401574804</v>
      </c>
      <c r="K8" s="34">
        <v>0.211</v>
      </c>
      <c r="L8" s="35">
        <f>K8*I8</f>
        <v>123.22399999999999</v>
      </c>
      <c r="M8" s="8"/>
      <c r="O8" s="8"/>
    </row>
    <row r="9" spans="1:15" ht="12.75">
      <c r="A9" s="8" t="s">
        <v>35</v>
      </c>
      <c r="B9" s="36">
        <v>38474</v>
      </c>
      <c r="C9" s="28">
        <v>39756</v>
      </c>
      <c r="D9" s="28">
        <v>42177</v>
      </c>
      <c r="E9" s="30">
        <v>35026</v>
      </c>
      <c r="F9" s="37">
        <f>AVERAGE(B9:D9)</f>
        <v>40135.666666666664</v>
      </c>
      <c r="G9" s="31">
        <v>25215</v>
      </c>
      <c r="H9" s="31">
        <f>G9+900</f>
        <v>26115</v>
      </c>
      <c r="I9" s="32">
        <f>IF(F9-H9&gt;0,F9-H9,0)</f>
        <v>14020.666666666664</v>
      </c>
      <c r="J9" s="33">
        <f>G9/F40</f>
        <v>20.253012048192772</v>
      </c>
      <c r="K9" s="34">
        <v>0.1382</v>
      </c>
      <c r="L9" s="35">
        <f>K9*I9</f>
        <v>1937.656133333333</v>
      </c>
      <c r="M9" s="14"/>
      <c r="O9" s="14"/>
    </row>
    <row r="10" spans="1:15" ht="12.75">
      <c r="A10" s="38" t="s">
        <v>20</v>
      </c>
      <c r="B10" s="39">
        <f aca="true" t="shared" si="0" ref="B10:I10">SUM(B6:B9)</f>
        <v>76154</v>
      </c>
      <c r="C10" s="40">
        <f t="shared" si="0"/>
        <v>78699</v>
      </c>
      <c r="D10" s="40">
        <f t="shared" si="0"/>
        <v>81951</v>
      </c>
      <c r="E10" s="41">
        <f t="shared" si="0"/>
        <v>74231</v>
      </c>
      <c r="F10" s="41">
        <f t="shared" si="0"/>
        <v>79533.66666666666</v>
      </c>
      <c r="G10" s="42">
        <f t="shared" si="0"/>
        <v>62755</v>
      </c>
      <c r="H10" s="42">
        <f t="shared" si="0"/>
        <v>62433</v>
      </c>
      <c r="I10" s="42">
        <f t="shared" si="0"/>
        <v>17100.666666666664</v>
      </c>
      <c r="J10" s="42"/>
      <c r="K10" s="42"/>
      <c r="L10" s="39">
        <f>SUM(L6:L9)</f>
        <v>2648.917333333333</v>
      </c>
      <c r="M10" s="42">
        <f>L10*0.5</f>
        <v>1324.4586666666664</v>
      </c>
      <c r="N10" s="43">
        <f>L10*0.05</f>
        <v>132.44586666666666</v>
      </c>
      <c r="O10" s="43">
        <f>L10*0.45</f>
        <v>1192.0127999999997</v>
      </c>
    </row>
    <row r="11" spans="1:12" ht="12.75">
      <c r="A11" s="9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9"/>
    </row>
    <row r="12" spans="1:15" s="7" customFormat="1" ht="25.5">
      <c r="A12" s="66" t="s">
        <v>21</v>
      </c>
      <c r="B12" s="73" t="s">
        <v>5</v>
      </c>
      <c r="C12" s="74"/>
      <c r="D12" s="74"/>
      <c r="E12" s="75"/>
      <c r="F12" s="4" t="s">
        <v>6</v>
      </c>
      <c r="G12" s="3" t="s">
        <v>5</v>
      </c>
      <c r="H12" s="63" t="s">
        <v>31</v>
      </c>
      <c r="I12" s="3" t="s">
        <v>7</v>
      </c>
      <c r="J12" s="5" t="s">
        <v>8</v>
      </c>
      <c r="K12" s="3" t="s">
        <v>9</v>
      </c>
      <c r="L12" s="3" t="s">
        <v>7</v>
      </c>
      <c r="M12" s="3" t="s">
        <v>10</v>
      </c>
      <c r="N12" s="6" t="s">
        <v>11</v>
      </c>
      <c r="O12" s="3" t="s">
        <v>12</v>
      </c>
    </row>
    <row r="13" spans="1:15" ht="12.75">
      <c r="A13" s="8"/>
      <c r="B13" s="10" t="s">
        <v>3</v>
      </c>
      <c r="C13" s="11" t="s">
        <v>3</v>
      </c>
      <c r="D13" s="11" t="s">
        <v>3</v>
      </c>
      <c r="E13" s="12" t="s">
        <v>3</v>
      </c>
      <c r="F13" s="11" t="s">
        <v>3</v>
      </c>
      <c r="G13" s="13" t="s">
        <v>3</v>
      </c>
      <c r="H13" s="13" t="s">
        <v>3</v>
      </c>
      <c r="I13" s="13" t="s">
        <v>3</v>
      </c>
      <c r="J13" s="11" t="s">
        <v>22</v>
      </c>
      <c r="K13" s="13" t="s">
        <v>15</v>
      </c>
      <c r="L13" s="13" t="s">
        <v>16</v>
      </c>
      <c r="M13" s="13" t="s">
        <v>16</v>
      </c>
      <c r="N13" s="13" t="s">
        <v>16</v>
      </c>
      <c r="O13" s="13" t="s">
        <v>16</v>
      </c>
    </row>
    <row r="14" spans="1:15" ht="12.75">
      <c r="A14" s="8" t="s">
        <v>17</v>
      </c>
      <c r="B14" s="45">
        <v>1998</v>
      </c>
      <c r="C14" s="15">
        <v>1999</v>
      </c>
      <c r="D14" s="15">
        <v>2000</v>
      </c>
      <c r="E14" s="46">
        <v>2001</v>
      </c>
      <c r="F14" s="15" t="s">
        <v>18</v>
      </c>
      <c r="G14" s="16" t="s">
        <v>19</v>
      </c>
      <c r="H14" s="16" t="s">
        <v>19</v>
      </c>
      <c r="I14" s="17" t="s">
        <v>19</v>
      </c>
      <c r="J14" s="18" t="s">
        <v>19</v>
      </c>
      <c r="K14" s="17" t="s">
        <v>19</v>
      </c>
      <c r="L14" s="17" t="s">
        <v>19</v>
      </c>
      <c r="M14" s="17" t="s">
        <v>19</v>
      </c>
      <c r="N14" s="17" t="s">
        <v>19</v>
      </c>
      <c r="O14" s="17" t="s">
        <v>19</v>
      </c>
    </row>
    <row r="15" spans="1:15" ht="12.75">
      <c r="A15" s="25"/>
      <c r="B15" s="47"/>
      <c r="C15" s="48"/>
      <c r="D15" s="48"/>
      <c r="E15" s="49"/>
      <c r="G15" s="22"/>
      <c r="H15" s="22"/>
      <c r="I15" s="23"/>
      <c r="J15" s="22"/>
      <c r="K15" s="16"/>
      <c r="L15" s="8"/>
      <c r="M15" s="25"/>
      <c r="O15" s="25"/>
    </row>
    <row r="16" spans="1:15" ht="12.75">
      <c r="A16" s="8" t="s">
        <v>32</v>
      </c>
      <c r="B16" s="26">
        <v>244</v>
      </c>
      <c r="C16" s="28">
        <v>259</v>
      </c>
      <c r="D16" s="27">
        <v>459</v>
      </c>
      <c r="E16" s="29">
        <v>265</v>
      </c>
      <c r="F16" s="32">
        <v>262</v>
      </c>
      <c r="G16" s="31">
        <v>462</v>
      </c>
      <c r="H16" s="31">
        <v>462</v>
      </c>
      <c r="I16" s="32">
        <f>IF(F16-H16&gt;0,F16-H16,0)</f>
        <v>0</v>
      </c>
      <c r="J16" s="31">
        <f>G16/F37*1000</f>
        <v>661.8911174785101</v>
      </c>
      <c r="K16" s="50">
        <v>2.865</v>
      </c>
      <c r="L16" s="33">
        <f>K16*I16</f>
        <v>0</v>
      </c>
      <c r="M16" s="8"/>
      <c r="O16" s="8"/>
    </row>
    <row r="17" spans="1:15" ht="12.75">
      <c r="A17" s="8" t="s">
        <v>33</v>
      </c>
      <c r="B17" s="36">
        <v>1073</v>
      </c>
      <c r="C17" s="28">
        <v>1049</v>
      </c>
      <c r="D17" s="28">
        <v>1049</v>
      </c>
      <c r="E17" s="30">
        <v>1016</v>
      </c>
      <c r="F17" s="32">
        <f>AVERAGE(B17:D17)</f>
        <v>1057</v>
      </c>
      <c r="G17" s="31">
        <v>1053</v>
      </c>
      <c r="H17" s="31">
        <v>1053</v>
      </c>
      <c r="I17" s="32">
        <f>IF(F17-H17&gt;0,F17-H17,0)</f>
        <v>4</v>
      </c>
      <c r="J17" s="31">
        <f>G17/F38*1000</f>
        <v>583.3795013850415</v>
      </c>
      <c r="K17" s="50">
        <v>2.787</v>
      </c>
      <c r="L17" s="33">
        <f>K17*I17</f>
        <v>11.148</v>
      </c>
      <c r="M17" s="8"/>
      <c r="O17" s="8"/>
    </row>
    <row r="18" spans="1:15" ht="12.75">
      <c r="A18" s="8" t="s">
        <v>34</v>
      </c>
      <c r="B18" s="68">
        <v>438</v>
      </c>
      <c r="C18" s="69">
        <v>538</v>
      </c>
      <c r="D18" s="69">
        <v>393</v>
      </c>
      <c r="E18" s="30">
        <v>370</v>
      </c>
      <c r="F18" s="32">
        <v>236</v>
      </c>
      <c r="G18" s="31">
        <v>301</v>
      </c>
      <c r="H18" s="31">
        <v>301</v>
      </c>
      <c r="I18" s="32">
        <f>IF(F18-H18&gt;0,F18-H18,0)</f>
        <v>0</v>
      </c>
      <c r="J18" s="31">
        <f>G18/F39*1000</f>
        <v>592.5196850393701</v>
      </c>
      <c r="K18" s="50">
        <v>2.881</v>
      </c>
      <c r="L18" s="33">
        <f>K18*I18</f>
        <v>0</v>
      </c>
      <c r="M18" s="8"/>
      <c r="O18" s="8"/>
    </row>
    <row r="19" spans="1:15" ht="12.75">
      <c r="A19" s="8" t="s">
        <v>35</v>
      </c>
      <c r="B19" s="26">
        <v>474</v>
      </c>
      <c r="C19" s="27">
        <v>534</v>
      </c>
      <c r="D19" s="27">
        <v>539</v>
      </c>
      <c r="E19" s="29">
        <v>560</v>
      </c>
      <c r="F19" s="32">
        <f>E19</f>
        <v>560</v>
      </c>
      <c r="G19" s="31">
        <v>454</v>
      </c>
      <c r="H19" s="31">
        <v>454</v>
      </c>
      <c r="I19" s="32">
        <f>IF(F19-H19&gt;0,F19-H19,0)</f>
        <v>106</v>
      </c>
      <c r="J19" s="31">
        <f>G19/F40*1000</f>
        <v>364.6586345381526</v>
      </c>
      <c r="K19" s="50">
        <v>2.841</v>
      </c>
      <c r="L19" s="33">
        <f>K19*I19</f>
        <v>301.146</v>
      </c>
      <c r="M19" s="14"/>
      <c r="O19" s="14"/>
    </row>
    <row r="20" spans="1:15" ht="12.75">
      <c r="A20" s="38" t="s">
        <v>20</v>
      </c>
      <c r="B20" s="39">
        <f aca="true" t="shared" si="1" ref="B20:I20">SUM(B16:B19)</f>
        <v>2229</v>
      </c>
      <c r="C20" s="40">
        <f t="shared" si="1"/>
        <v>2380</v>
      </c>
      <c r="D20" s="40">
        <f t="shared" si="1"/>
        <v>2440</v>
      </c>
      <c r="E20" s="41">
        <f t="shared" si="1"/>
        <v>2211</v>
      </c>
      <c r="F20" s="41">
        <f t="shared" si="1"/>
        <v>2115</v>
      </c>
      <c r="G20" s="42">
        <f t="shared" si="1"/>
        <v>2270</v>
      </c>
      <c r="H20" s="42">
        <f t="shared" si="1"/>
        <v>2270</v>
      </c>
      <c r="I20" s="42">
        <f t="shared" si="1"/>
        <v>110</v>
      </c>
      <c r="J20" s="42"/>
      <c r="K20" s="39"/>
      <c r="L20" s="42">
        <f>SUM(L16:L19)</f>
        <v>312.29400000000004</v>
      </c>
      <c r="M20" s="42">
        <f>L20*0.5</f>
        <v>156.14700000000002</v>
      </c>
      <c r="N20" s="43">
        <f>L20*0.05</f>
        <v>15.614700000000003</v>
      </c>
      <c r="O20" s="43">
        <f>L20*0.45</f>
        <v>140.53230000000002</v>
      </c>
    </row>
    <row r="21" spans="1:13" ht="12.75">
      <c r="A21" s="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ht="12.7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5" s="7" customFormat="1" ht="25.5">
      <c r="A23" s="66" t="s">
        <v>23</v>
      </c>
      <c r="B23" s="70" t="s">
        <v>5</v>
      </c>
      <c r="C23" s="71"/>
      <c r="D23" s="71"/>
      <c r="E23" s="72"/>
      <c r="F23" s="3" t="s">
        <v>6</v>
      </c>
      <c r="G23" s="44" t="s">
        <v>5</v>
      </c>
      <c r="H23" s="63" t="s">
        <v>31</v>
      </c>
      <c r="I23" s="3" t="s">
        <v>7</v>
      </c>
      <c r="J23" s="5" t="s">
        <v>8</v>
      </c>
      <c r="K23" s="3" t="s">
        <v>9</v>
      </c>
      <c r="L23" s="4" t="s">
        <v>7</v>
      </c>
      <c r="M23" s="3" t="s">
        <v>10</v>
      </c>
      <c r="N23" s="6" t="s">
        <v>11</v>
      </c>
      <c r="O23" s="3" t="s">
        <v>12</v>
      </c>
    </row>
    <row r="24" spans="1:15" ht="12.75">
      <c r="A24" s="8"/>
      <c r="B24" s="10" t="s">
        <v>1</v>
      </c>
      <c r="C24" s="11" t="s">
        <v>1</v>
      </c>
      <c r="D24" s="11" t="s">
        <v>1</v>
      </c>
      <c r="E24" s="12" t="s">
        <v>1</v>
      </c>
      <c r="F24" s="13" t="s">
        <v>1</v>
      </c>
      <c r="G24" s="11" t="s">
        <v>1</v>
      </c>
      <c r="H24" s="13" t="s">
        <v>1</v>
      </c>
      <c r="I24" s="13" t="s">
        <v>13</v>
      </c>
      <c r="J24" s="11" t="s">
        <v>14</v>
      </c>
      <c r="K24" s="13" t="s">
        <v>24</v>
      </c>
      <c r="L24" s="12" t="s">
        <v>16</v>
      </c>
      <c r="M24" s="13" t="s">
        <v>16</v>
      </c>
      <c r="N24" s="13" t="s">
        <v>16</v>
      </c>
      <c r="O24" s="13" t="s">
        <v>16</v>
      </c>
    </row>
    <row r="25" spans="1:15" ht="12.75">
      <c r="A25" s="8" t="s">
        <v>17</v>
      </c>
      <c r="B25" s="10">
        <v>1998</v>
      </c>
      <c r="C25" s="11">
        <v>1999</v>
      </c>
      <c r="D25" s="11">
        <v>2000</v>
      </c>
      <c r="E25" s="12">
        <v>2001</v>
      </c>
      <c r="F25" s="13" t="s">
        <v>18</v>
      </c>
      <c r="G25" s="16" t="s">
        <v>19</v>
      </c>
      <c r="H25" s="16" t="s">
        <v>19</v>
      </c>
      <c r="I25" s="16" t="s">
        <v>25</v>
      </c>
      <c r="J25" s="18" t="s">
        <v>26</v>
      </c>
      <c r="K25" s="16" t="s">
        <v>19</v>
      </c>
      <c r="L25" s="16" t="s">
        <v>19</v>
      </c>
      <c r="M25" s="17" t="s">
        <v>19</v>
      </c>
      <c r="N25" s="17" t="s">
        <v>19</v>
      </c>
      <c r="O25" s="17" t="s">
        <v>19</v>
      </c>
    </row>
    <row r="26" spans="1:15" ht="12.75">
      <c r="A26" s="25"/>
      <c r="B26" s="20"/>
      <c r="C26" s="19"/>
      <c r="D26" s="19"/>
      <c r="E26" s="21"/>
      <c r="F26" s="21"/>
      <c r="G26" s="22"/>
      <c r="H26" s="22"/>
      <c r="I26" s="51"/>
      <c r="J26" s="22"/>
      <c r="K26" s="51"/>
      <c r="L26" s="19"/>
      <c r="M26" s="25"/>
      <c r="O26" s="25"/>
    </row>
    <row r="27" spans="1:15" ht="12.75">
      <c r="A27" s="8" t="s">
        <v>32</v>
      </c>
      <c r="B27" s="26">
        <v>105511</v>
      </c>
      <c r="C27" s="27">
        <v>108429</v>
      </c>
      <c r="D27" s="28">
        <v>112379</v>
      </c>
      <c r="E27" s="29">
        <v>97279</v>
      </c>
      <c r="F27" s="30">
        <f>AVERAGE(D27:E27)</f>
        <v>104829</v>
      </c>
      <c r="G27" s="31">
        <f>6511*10.646*1.29</f>
        <v>89417.77674</v>
      </c>
      <c r="H27" s="31">
        <f>6511*10.646*1.29</f>
        <v>89417.77674</v>
      </c>
      <c r="I27" s="32">
        <f>IF(F27-H27&gt;0,F27-H27,0)</f>
        <v>15411.223259999999</v>
      </c>
      <c r="J27" s="33">
        <f>G27/F37</f>
        <v>128.10569733524355</v>
      </c>
      <c r="K27" s="52">
        <v>0.0365</v>
      </c>
      <c r="L27" s="27">
        <f>K27*I27</f>
        <v>562.50964899</v>
      </c>
      <c r="M27" s="8"/>
      <c r="O27" s="8"/>
    </row>
    <row r="28" spans="1:15" ht="12.75">
      <c r="A28" s="8" t="s">
        <v>33</v>
      </c>
      <c r="B28" s="36">
        <v>381041</v>
      </c>
      <c r="C28" s="28">
        <v>351911</v>
      </c>
      <c r="D28" s="28">
        <v>350385</v>
      </c>
      <c r="E28" s="30">
        <v>314167</v>
      </c>
      <c r="F28" s="30">
        <f>AVERAGE(B28:D28)</f>
        <v>361112.3333333333</v>
      </c>
      <c r="G28" s="31">
        <f>22663*10.646*1.29</f>
        <v>311238.68442</v>
      </c>
      <c r="H28" s="31">
        <f>22663*10.646*1.29</f>
        <v>311238.68442</v>
      </c>
      <c r="I28" s="32">
        <f>IF(F28-H28&gt;0,F28-H28,0)</f>
        <v>49873.64891333331</v>
      </c>
      <c r="J28" s="33">
        <f>G28/F38</f>
        <v>172.43140411080333</v>
      </c>
      <c r="K28" s="52">
        <v>0.0389</v>
      </c>
      <c r="L28" s="27">
        <f>K28*I28</f>
        <v>1940.0849427286655</v>
      </c>
      <c r="M28" s="8"/>
      <c r="O28" s="8"/>
    </row>
    <row r="29" spans="1:15" ht="12.75">
      <c r="A29" s="8" t="s">
        <v>34</v>
      </c>
      <c r="B29" s="36">
        <v>109198</v>
      </c>
      <c r="C29" s="28">
        <v>115256</v>
      </c>
      <c r="D29" s="28">
        <v>140707</v>
      </c>
      <c r="E29" s="30">
        <v>93221</v>
      </c>
      <c r="F29" s="30">
        <f>AVERAGE(B29:D29)</f>
        <v>121720.33333333333</v>
      </c>
      <c r="G29" s="31">
        <v>81270</v>
      </c>
      <c r="H29" s="31">
        <v>81270</v>
      </c>
      <c r="I29" s="32">
        <f>IF(F29-H29&gt;0,F29-H29,0)</f>
        <v>40450.33333333333</v>
      </c>
      <c r="J29" s="33">
        <f>G29/F39</f>
        <v>159.98031496062993</v>
      </c>
      <c r="K29" s="52">
        <v>0.0303</v>
      </c>
      <c r="L29" s="27">
        <f>K29*I29</f>
        <v>1225.6451</v>
      </c>
      <c r="M29" s="8"/>
      <c r="O29" s="8"/>
    </row>
    <row r="30" spans="1:15" ht="12.75">
      <c r="A30" s="8" t="s">
        <v>35</v>
      </c>
      <c r="B30" s="36">
        <v>248299</v>
      </c>
      <c r="C30" s="28">
        <v>228180</v>
      </c>
      <c r="D30" s="28">
        <v>220970</v>
      </c>
      <c r="E30" s="30">
        <v>223596</v>
      </c>
      <c r="F30" s="37">
        <f>AVERAGE(B30:D30)</f>
        <v>232483</v>
      </c>
      <c r="G30" s="53">
        <f>14914*10.646*1.29</f>
        <v>204819.03276000003</v>
      </c>
      <c r="H30" s="53">
        <f>14914*10.646*1.29</f>
        <v>204819.03276000003</v>
      </c>
      <c r="I30" s="32">
        <f>IF(F30-H30&gt;0,F30-H30,0)</f>
        <v>27663.96723999997</v>
      </c>
      <c r="J30" s="54">
        <f>G30/F40</f>
        <v>164.51327932530123</v>
      </c>
      <c r="K30" s="52">
        <v>0.0377</v>
      </c>
      <c r="L30" s="27">
        <f>K30*I30</f>
        <v>1042.9315649479988</v>
      </c>
      <c r="M30" s="53"/>
      <c r="N30" s="55"/>
      <c r="O30" s="56"/>
    </row>
    <row r="31" spans="1:15" ht="12.75">
      <c r="A31" s="38" t="s">
        <v>20</v>
      </c>
      <c r="B31" s="39">
        <f aca="true" t="shared" si="2" ref="B31:I31">SUM(B27:B30)</f>
        <v>844049</v>
      </c>
      <c r="C31" s="40">
        <f t="shared" si="2"/>
        <v>803776</v>
      </c>
      <c r="D31" s="40">
        <f t="shared" si="2"/>
        <v>824441</v>
      </c>
      <c r="E31" s="41">
        <f t="shared" si="2"/>
        <v>728263</v>
      </c>
      <c r="F31" s="41">
        <f t="shared" si="2"/>
        <v>820144.6666666666</v>
      </c>
      <c r="G31" s="57">
        <f t="shared" si="2"/>
        <v>686745.49392</v>
      </c>
      <c r="H31" s="42">
        <f t="shared" si="2"/>
        <v>686745.49392</v>
      </c>
      <c r="I31" s="42">
        <f t="shared" si="2"/>
        <v>133399.1727466666</v>
      </c>
      <c r="J31" s="57"/>
      <c r="K31" s="42"/>
      <c r="L31" s="40">
        <f>SUM(L27:L30)</f>
        <v>4771.171256666664</v>
      </c>
      <c r="M31" s="53">
        <f>L31*0.5</f>
        <v>2385.585628333332</v>
      </c>
      <c r="N31" s="43">
        <f>L31*0.05</f>
        <v>238.5585628333332</v>
      </c>
      <c r="O31" s="56">
        <f>L31*0.45</f>
        <v>2147.0270654999986</v>
      </c>
    </row>
    <row r="32" spans="2:13" ht="12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8" ht="12.75">
      <c r="A33" s="67" t="s">
        <v>27</v>
      </c>
      <c r="B33" s="58"/>
      <c r="C33" s="48"/>
      <c r="D33" s="47"/>
      <c r="E33" s="47"/>
      <c r="F33" s="58"/>
      <c r="G33" s="9"/>
      <c r="H33" s="9"/>
    </row>
    <row r="34" spans="1:8" ht="12.75">
      <c r="A34" s="8"/>
      <c r="B34" s="31"/>
      <c r="C34" s="27"/>
      <c r="D34" s="26"/>
      <c r="E34" s="26"/>
      <c r="F34" s="31"/>
      <c r="G34" s="9"/>
      <c r="H34" s="9"/>
    </row>
    <row r="35" spans="1:9" ht="12.75">
      <c r="A35" s="8" t="s">
        <v>17</v>
      </c>
      <c r="B35" s="59">
        <v>1998</v>
      </c>
      <c r="C35" s="11">
        <v>1999</v>
      </c>
      <c r="D35" s="45">
        <v>2000</v>
      </c>
      <c r="E35" s="10">
        <v>2001</v>
      </c>
      <c r="F35" s="16" t="s">
        <v>19</v>
      </c>
      <c r="G35" s="18"/>
      <c r="H35" s="18"/>
      <c r="I35" s="23"/>
    </row>
    <row r="36" spans="1:9" ht="12.75">
      <c r="A36" s="25"/>
      <c r="B36" s="60"/>
      <c r="C36" s="61"/>
      <c r="D36" s="60"/>
      <c r="E36" s="60"/>
      <c r="F36" s="22"/>
      <c r="G36" s="18"/>
      <c r="H36" s="18"/>
      <c r="I36" s="23"/>
    </row>
    <row r="37" spans="1:9" ht="12.75">
      <c r="A37" s="8" t="s">
        <v>32</v>
      </c>
      <c r="B37" s="31">
        <v>698</v>
      </c>
      <c r="C37" s="32">
        <v>698</v>
      </c>
      <c r="D37" s="31">
        <v>698</v>
      </c>
      <c r="E37" s="31">
        <v>698</v>
      </c>
      <c r="F37" s="31">
        <v>698</v>
      </c>
      <c r="G37" s="27"/>
      <c r="H37" s="27"/>
      <c r="I37" s="32"/>
    </row>
    <row r="38" spans="1:9" ht="12.75">
      <c r="A38" s="8" t="s">
        <v>33</v>
      </c>
      <c r="B38" s="31">
        <v>1805</v>
      </c>
      <c r="C38" s="27">
        <v>1805</v>
      </c>
      <c r="D38" s="31">
        <v>1805</v>
      </c>
      <c r="E38" s="31">
        <v>1805</v>
      </c>
      <c r="F38" s="31">
        <v>1805</v>
      </c>
      <c r="G38" s="27"/>
      <c r="H38" s="27"/>
      <c r="I38" s="32"/>
    </row>
    <row r="39" spans="1:9" ht="12.75">
      <c r="A39" s="8" t="s">
        <v>34</v>
      </c>
      <c r="B39" s="31">
        <v>508</v>
      </c>
      <c r="C39" s="32">
        <v>508</v>
      </c>
      <c r="D39" s="31">
        <v>508</v>
      </c>
      <c r="E39" s="31">
        <v>508</v>
      </c>
      <c r="F39" s="31">
        <v>508</v>
      </c>
      <c r="G39" s="27"/>
      <c r="H39" s="27"/>
      <c r="I39" s="32"/>
    </row>
    <row r="40" spans="1:9" ht="12.75">
      <c r="A40" s="8" t="s">
        <v>35</v>
      </c>
      <c r="B40" s="31">
        <v>1245</v>
      </c>
      <c r="C40" s="32">
        <v>1245</v>
      </c>
      <c r="D40" s="31">
        <v>1245</v>
      </c>
      <c r="E40" s="31">
        <v>1245</v>
      </c>
      <c r="F40" s="31">
        <v>1245</v>
      </c>
      <c r="G40" s="27"/>
      <c r="H40" s="27"/>
      <c r="I40" s="32"/>
    </row>
    <row r="41" spans="1:9" ht="12.75">
      <c r="A41" s="38" t="s">
        <v>20</v>
      </c>
      <c r="B41" s="42">
        <f>SUM(B37:B40)</f>
        <v>4256</v>
      </c>
      <c r="C41" s="40">
        <f>SUM(C37:C40)</f>
        <v>4256</v>
      </c>
      <c r="D41" s="42">
        <f>SUM(D37:D40)</f>
        <v>4256</v>
      </c>
      <c r="E41" s="42">
        <f>SUM(E37:E40)</f>
        <v>4256</v>
      </c>
      <c r="F41" s="42">
        <f>SUM(F37:F40)</f>
        <v>4256</v>
      </c>
      <c r="G41" s="27"/>
      <c r="H41" s="27"/>
      <c r="I41" s="32"/>
    </row>
    <row r="42" ht="12.75">
      <c r="F42" s="14"/>
    </row>
    <row r="43" spans="1:8" ht="25.5">
      <c r="A43" s="67" t="s">
        <v>28</v>
      </c>
      <c r="B43" s="3" t="s">
        <v>0</v>
      </c>
      <c r="C43" s="3" t="s">
        <v>2</v>
      </c>
      <c r="D43" s="3" t="s">
        <v>29</v>
      </c>
      <c r="E43" s="62" t="s">
        <v>20</v>
      </c>
      <c r="F43" s="3" t="s">
        <v>10</v>
      </c>
      <c r="G43" s="63" t="s">
        <v>30</v>
      </c>
      <c r="H43" s="3" t="s">
        <v>12</v>
      </c>
    </row>
    <row r="44" spans="1:8" ht="12.75">
      <c r="A44" s="8"/>
      <c r="B44" s="13" t="s">
        <v>16</v>
      </c>
      <c r="C44" s="13" t="s">
        <v>16</v>
      </c>
      <c r="D44" s="13" t="s">
        <v>16</v>
      </c>
      <c r="E44" s="13" t="s">
        <v>16</v>
      </c>
      <c r="F44" s="13" t="s">
        <v>16</v>
      </c>
      <c r="G44" s="13" t="s">
        <v>16</v>
      </c>
      <c r="H44" s="13" t="s">
        <v>16</v>
      </c>
    </row>
    <row r="45" spans="1:8" ht="12.75">
      <c r="A45" s="8" t="s">
        <v>17</v>
      </c>
      <c r="B45" s="17" t="s">
        <v>19</v>
      </c>
      <c r="C45" s="17" t="s">
        <v>19</v>
      </c>
      <c r="D45" s="17" t="s">
        <v>19</v>
      </c>
      <c r="E45" s="17" t="s">
        <v>19</v>
      </c>
      <c r="F45" s="17" t="s">
        <v>19</v>
      </c>
      <c r="G45" s="17" t="s">
        <v>19</v>
      </c>
      <c r="H45" s="13" t="s">
        <v>19</v>
      </c>
    </row>
    <row r="46" spans="1:8" ht="12.75">
      <c r="A46" s="25"/>
      <c r="B46" s="60"/>
      <c r="C46" s="60"/>
      <c r="D46" s="11"/>
      <c r="E46" s="22"/>
      <c r="F46" s="25"/>
      <c r="H46" s="25"/>
    </row>
    <row r="47" spans="1:8" ht="12.75">
      <c r="A47" s="8" t="s">
        <v>32</v>
      </c>
      <c r="B47" s="31">
        <f>L6</f>
        <v>42.99</v>
      </c>
      <c r="C47" s="31">
        <f>L16</f>
        <v>0</v>
      </c>
      <c r="D47" s="32">
        <f>L27</f>
        <v>562.50964899</v>
      </c>
      <c r="E47" s="31">
        <f>SUM(B47:D47)</f>
        <v>605.49964899</v>
      </c>
      <c r="F47" s="64">
        <f>E47*0.5</f>
        <v>302.749824495</v>
      </c>
      <c r="G47" s="65">
        <f>E47*0.05</f>
        <v>30.2749824495</v>
      </c>
      <c r="H47" s="64">
        <f>E47*0.45</f>
        <v>272.4748420455</v>
      </c>
    </row>
    <row r="48" spans="1:8" ht="12.75">
      <c r="A48" s="8" t="s">
        <v>33</v>
      </c>
      <c r="B48" s="31">
        <f>L7</f>
        <v>545.0472</v>
      </c>
      <c r="C48" s="31">
        <f>L17</f>
        <v>11.148</v>
      </c>
      <c r="D48" s="32">
        <f>L28</f>
        <v>1940.0849427286655</v>
      </c>
      <c r="E48" s="31">
        <f>SUM(B48:D48)</f>
        <v>2496.2801427286654</v>
      </c>
      <c r="F48" s="64">
        <f>E48*0.5</f>
        <v>1248.1400713643327</v>
      </c>
      <c r="G48" s="65">
        <f>E48*0.05</f>
        <v>124.81400713643328</v>
      </c>
      <c r="H48" s="64">
        <f>E48*0.45</f>
        <v>1123.3260642278995</v>
      </c>
    </row>
    <row r="49" spans="1:8" ht="12.75">
      <c r="A49" s="8" t="s">
        <v>34</v>
      </c>
      <c r="B49" s="31">
        <f>L8</f>
        <v>123.22399999999999</v>
      </c>
      <c r="C49" s="31">
        <f>L18</f>
        <v>0</v>
      </c>
      <c r="D49" s="32">
        <f>L29</f>
        <v>1225.6451</v>
      </c>
      <c r="E49" s="31">
        <f>SUM(B49:D49)</f>
        <v>1348.8691</v>
      </c>
      <c r="F49" s="64">
        <f>E49*0.5</f>
        <v>674.43455</v>
      </c>
      <c r="G49" s="65">
        <f>E49*0.05</f>
        <v>67.443455</v>
      </c>
      <c r="H49" s="64">
        <f>E49*0.45</f>
        <v>606.991095</v>
      </c>
    </row>
    <row r="50" spans="1:8" ht="12.75">
      <c r="A50" s="8" t="s">
        <v>35</v>
      </c>
      <c r="B50" s="53">
        <f>L9</f>
        <v>1937.656133333333</v>
      </c>
      <c r="C50" s="31">
        <f>L19</f>
        <v>301.146</v>
      </c>
      <c r="D50" s="32">
        <f>L30</f>
        <v>1042.9315649479988</v>
      </c>
      <c r="E50" s="53">
        <f>SUM(B50:D50)</f>
        <v>3281.733698281332</v>
      </c>
      <c r="F50" s="64">
        <f>E50*0.5</f>
        <v>1640.866849140666</v>
      </c>
      <c r="G50" s="65">
        <f>E50*0.05</f>
        <v>164.0866849140666</v>
      </c>
      <c r="H50" s="64">
        <f>E50*0.45</f>
        <v>1476.7801642265995</v>
      </c>
    </row>
    <row r="51" spans="1:8" ht="12.75">
      <c r="A51" s="38" t="s">
        <v>20</v>
      </c>
      <c r="B51" s="57">
        <f>SUM(B47:B50)</f>
        <v>2648.917333333333</v>
      </c>
      <c r="C51" s="40">
        <f>SUM(C47:C50)</f>
        <v>312.29400000000004</v>
      </c>
      <c r="D51" s="40">
        <f>SUM(D47:D50)</f>
        <v>4771.171256666664</v>
      </c>
      <c r="E51" s="53">
        <f>SUM(E47:E50)</f>
        <v>7732.382589999997</v>
      </c>
      <c r="F51" s="42">
        <f>E51*0.5</f>
        <v>3866.1912949999987</v>
      </c>
      <c r="G51" s="43">
        <f>E51*0.05</f>
        <v>386.6191294999999</v>
      </c>
      <c r="H51" s="43">
        <f>E51*0.45</f>
        <v>3479.572165499999</v>
      </c>
    </row>
    <row r="52" spans="1:9" ht="12.75">
      <c r="A52" s="9"/>
      <c r="B52" s="27"/>
      <c r="C52" s="27"/>
      <c r="D52" s="27"/>
      <c r="E52" s="27"/>
      <c r="F52" s="27"/>
      <c r="G52" s="27"/>
      <c r="H52" s="27"/>
      <c r="I52" s="32"/>
    </row>
    <row r="54" spans="2:6" ht="12.75">
      <c r="B54" s="32"/>
      <c r="C54" s="32"/>
      <c r="D54" s="32"/>
      <c r="E54" s="32"/>
      <c r="F54" s="32"/>
    </row>
    <row r="55" spans="2:6" ht="12.75">
      <c r="B55" s="32"/>
      <c r="C55" s="32"/>
      <c r="D55" s="32"/>
      <c r="E55" s="32"/>
      <c r="F55" s="32"/>
    </row>
    <row r="56" spans="2:6" ht="12.75">
      <c r="B56" s="32"/>
      <c r="C56" s="32"/>
      <c r="D56" s="32"/>
      <c r="E56" s="32"/>
      <c r="F56" s="32"/>
    </row>
    <row r="57" spans="2:6" ht="12.75">
      <c r="B57" s="32"/>
      <c r="C57" s="32"/>
      <c r="D57" s="32"/>
      <c r="E57" s="32"/>
      <c r="F57" s="32"/>
    </row>
    <row r="58" spans="2:6" ht="12.75">
      <c r="B58" s="32"/>
      <c r="C58" s="32"/>
      <c r="D58" s="32"/>
      <c r="E58" s="32"/>
      <c r="F58" s="32"/>
    </row>
    <row r="59" spans="2:6" ht="12.75">
      <c r="B59" s="32"/>
      <c r="C59" s="32"/>
      <c r="D59" s="32"/>
      <c r="E59" s="32"/>
      <c r="F59" s="32"/>
    </row>
    <row r="60" spans="2:6" ht="12.75">
      <c r="B60" s="32"/>
      <c r="C60" s="32"/>
      <c r="D60" s="32"/>
      <c r="E60" s="32"/>
      <c r="F60" s="32"/>
    </row>
    <row r="61" spans="2:6" ht="12.75">
      <c r="B61" s="32"/>
      <c r="C61" s="32"/>
      <c r="D61" s="32"/>
      <c r="E61" s="32"/>
      <c r="F61" s="32"/>
    </row>
    <row r="62" spans="2:6" ht="12.75">
      <c r="B62" s="32"/>
      <c r="C62" s="32"/>
      <c r="D62" s="32"/>
      <c r="E62" s="32"/>
      <c r="F62" s="32"/>
    </row>
    <row r="63" spans="2:6" ht="12.75">
      <c r="B63" s="32"/>
      <c r="C63" s="32"/>
      <c r="D63" s="32"/>
      <c r="E63" s="32"/>
      <c r="F63" s="32"/>
    </row>
    <row r="64" spans="2:6" ht="12.75">
      <c r="B64" s="32"/>
      <c r="C64" s="32"/>
      <c r="D64" s="32"/>
      <c r="E64" s="32"/>
      <c r="F64" s="32"/>
    </row>
    <row r="65" spans="2:6" ht="12.75">
      <c r="B65" s="32"/>
      <c r="C65" s="32"/>
      <c r="D65" s="32"/>
      <c r="E65" s="32"/>
      <c r="F65" s="32"/>
    </row>
    <row r="66" spans="2:6" ht="12.75">
      <c r="B66" s="32"/>
      <c r="C66" s="32"/>
      <c r="D66" s="32"/>
      <c r="E66" s="32"/>
      <c r="F66" s="32"/>
    </row>
    <row r="67" spans="2:6" ht="12.75">
      <c r="B67" s="32"/>
      <c r="C67" s="32"/>
      <c r="D67" s="32"/>
      <c r="E67" s="32"/>
      <c r="F67" s="32"/>
    </row>
    <row r="68" spans="2:6" ht="12.75">
      <c r="B68" s="32"/>
      <c r="C68" s="32"/>
      <c r="D68" s="32"/>
      <c r="E68" s="32"/>
      <c r="F68" s="32"/>
    </row>
    <row r="69" spans="2:6" ht="12.75">
      <c r="B69" s="32"/>
      <c r="C69" s="32"/>
      <c r="D69" s="32"/>
      <c r="E69" s="32"/>
      <c r="F69" s="32"/>
    </row>
    <row r="70" spans="2:6" ht="12.75">
      <c r="B70" s="32"/>
      <c r="C70" s="32"/>
      <c r="D70" s="32"/>
      <c r="E70" s="32"/>
      <c r="F70" s="32"/>
    </row>
  </sheetData>
  <mergeCells count="3">
    <mergeCell ref="B2:E2"/>
    <mergeCell ref="B12:E12"/>
    <mergeCell ref="B23:E23"/>
  </mergeCells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scale="68" r:id="rId1"/>
  <headerFooter alignWithMargins="0">
    <oddHeader>&amp;CEnergie-Einspar-Beteiligungsprojekt für städtische Kindergärten</oddHeader>
    <oddFooter>&amp;L&amp;Z&amp;F&amp;R&amp;P</oddFooter>
  </headerFooter>
  <rowBreaks count="2" manualBreakCount="2">
    <brk id="31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Klimaschutz und Energieagentur BW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Kopaigorenko</dc:creator>
  <cp:keywords/>
  <dc:description/>
  <cp:lastModifiedBy>KEA</cp:lastModifiedBy>
  <cp:lastPrinted>2004-02-17T09:36:05Z</cp:lastPrinted>
  <dcterms:created xsi:type="dcterms:W3CDTF">2004-01-28T15:39:07Z</dcterms:created>
  <dcterms:modified xsi:type="dcterms:W3CDTF">2004-10-31T20:53:29Z</dcterms:modified>
  <cp:category/>
  <cp:version/>
  <cp:contentType/>
  <cp:contentStatus/>
</cp:coreProperties>
</file>