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mc:AlternateContent xmlns:mc="http://schemas.openxmlformats.org/markup-compatibility/2006">
    <mc:Choice Requires="x15">
      <x15ac:absPath xmlns:x15ac="http://schemas.microsoft.com/office/spreadsheetml/2010/11/ac" url="https://keabwde.sharepoint.com/sites/waermenetze/Freigegebene Dokumente/02_Wärmenetze/03_Projekte/25 LV Planer Transformation Machbarkeit/Muster LV/"/>
    </mc:Choice>
  </mc:AlternateContent>
  <xr:revisionPtr revIDLastSave="0" documentId="8_{3AD03CD9-70AD-4D89-A12C-70E98900229B}" xr6:coauthVersionLast="47" xr6:coauthVersionMax="47" xr10:uidLastSave="{00000000-0000-0000-0000-000000000000}"/>
  <bookViews>
    <workbookView xWindow="28680" yWindow="-3285" windowWidth="29040" windowHeight="15720" xr2:uid="{6EAE25CE-B57E-4755-93EC-9465939F3896}"/>
  </bookViews>
  <sheets>
    <sheet name="Allgemein" sheetId="4" r:id="rId1"/>
    <sheet name="Wärmekunden" sheetId="1" r:id="rId2"/>
    <sheet name="Wärmerzeuger" sheetId="2" r:id="rId3"/>
    <sheet name="Netz" sheetId="3" r:id="rId4"/>
    <sheet name="BEW Fö Betriebsk"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5" l="1"/>
  <c r="F18" i="5"/>
  <c r="C18" i="5"/>
  <c r="F19" i="5"/>
  <c r="C19" i="5"/>
  <c r="C17" i="5"/>
  <c r="C16" i="5" l="1"/>
  <c r="D16" i="5"/>
  <c r="D2" i="5"/>
  <c r="E2" i="5" s="1"/>
  <c r="C13" i="5"/>
  <c r="D3" i="5"/>
  <c r="E3" i="5" s="1"/>
  <c r="L2" i="2"/>
  <c r="M2" i="2" s="1"/>
  <c r="L10" i="2"/>
  <c r="M10" i="2" s="1"/>
  <c r="C5" i="5" l="1"/>
  <c r="F3" i="5"/>
  <c r="G3" i="5" s="1"/>
  <c r="F2" i="5"/>
  <c r="G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tc={6753CFBD-DFDA-4811-9F2B-D07B57652FFB}</author>
  </authors>
  <commentList>
    <comment ref="A1" authorId="0" shapeId="0" xr:uid="{6753CFBD-DFDA-4811-9F2B-D07B57652FFB}">
      <text>
        <t>[Threaded comment]
Your version of Excel allows you to read this threaded comment; however, any edits to it will get removed if the file is opened in a newer version of Excel. Learn more: https://go.microsoft.com/fwlink/?linkid=870924
Comment:
    Aus Datenschutzgründen diese Spalten in einer „Angebotsversion“ löschen um keinen Wärmeverbrauch einer Adressen zuordnen zu können.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Riehle, Bernd [KEA-BW]</author>
  </authors>
  <commentList>
    <comment ref="A5" authorId="0" shapeId="0" xr:uid="{EEEE0950-3780-49F3-B266-8BD51309643B}">
      <text>
        <r>
          <rPr>
            <b/>
            <sz val="9"/>
            <color indexed="81"/>
            <rFont val="Segoe UI"/>
            <family val="2"/>
          </rPr>
          <t>Keine Gebäude-Anschlussleitungen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Riehle, Bernd [KEA-BW]</author>
  </authors>
  <commentList>
    <comment ref="B2" authorId="0" shapeId="0" xr:uid="{8ECBB58E-9EFF-42E4-8A47-5D77B525C506}">
      <text>
        <r>
          <rPr>
            <b/>
            <sz val="9"/>
            <color indexed="81"/>
            <rFont val="Segoe UI"/>
            <family val="2"/>
          </rPr>
          <t>Minmal 2,5</t>
        </r>
      </text>
    </comment>
    <comment ref="D2" authorId="0" shapeId="0" xr:uid="{1918114C-0206-4F50-B28C-3EBCAEC57064}">
      <text>
        <r>
          <rPr>
            <sz val="9"/>
            <color indexed="81"/>
            <rFont val="Segoe UI"/>
            <family val="2"/>
          </rPr>
          <t xml:space="preserve">maximal tatsächliche Betriebskosten bzw. 90%
</t>
        </r>
      </text>
    </comment>
    <comment ref="B10" authorId="0" shapeId="0" xr:uid="{C814A4E0-7A38-443F-A01E-524CD77A53AF}">
      <text>
        <r>
          <rPr>
            <sz val="9"/>
            <color indexed="81"/>
            <rFont val="Segoe UI"/>
            <family val="2"/>
          </rPr>
          <t>Minmal 2,5</t>
        </r>
      </text>
    </comment>
    <comment ref="A15" authorId="0" shapeId="0" xr:uid="{5DF284B9-21EA-492A-837F-63E51A843EF5}">
      <text>
        <r>
          <rPr>
            <sz val="9"/>
            <color indexed="81"/>
            <rFont val="Segoe UI"/>
            <family val="2"/>
          </rPr>
          <t xml:space="preserve">Sowohl die Jahresarbeitszahl (JAZ) als auch die Leistungszahl (COP) sind wichtige Wärmepumpen-Kennzahlen, anhand derer Sie die Wirtschaftlichkeit ablesen. Der COP der Wärmepumpe ist ein theoretischer Wert, der unter Normbedingungen ermittelt wird. Er bezieht sich nur auf die Wärmepumpe und schließt nicht das gesamte Heizsystem mit ein. Im Unterschied dazu wird die JAZ unter realen Bedingungen gemessen, sie bildet also jeden Zustand im Betrieb ab. Daher ist es frühestens ein Jahr, nachdem Sie die Wärmepumpe gekauft und zuhause eingebaut haben, möglich, die Jahresarbeitszahl für das gesamte System zu bestimmen. </t>
        </r>
      </text>
    </comment>
    <comment ref="D15" authorId="0" shapeId="0" xr:uid="{1D842E9C-BF1B-43DC-AB90-2CC5CD8D1339}">
      <text>
        <r>
          <rPr>
            <sz val="9"/>
            <color indexed="81"/>
            <rFont val="Segoe UI"/>
            <family val="2"/>
          </rPr>
          <t xml:space="preserve">Sowohl die Jahresarbeitszahl (JAZ) als auch die Leistungszahl (COP) sind wichtige Wärmepumpen-Kennzahlen, anhand derer Sie die Wirtschaftlichkeit ablesen. Der COP der Wärmepumpe ist ein theoretischer Wert, der unter Normbedingungen ermittelt wird. Er bezieht sich nur auf die Wärmepumpe und schließt nicht das gesamte Heizsystem mit ein. Im Unterschied dazu wird die JAZ unter realen Bedingungen gemessen, sie bildet also jeden Zustand im Betrieb ab. Daher ist es frühestens ein Jahr, nachdem Sie die Wärmepumpe gekauft und zuhause eingebaut haben, möglich, die Jahresarbeitszahl für das gesamte System zu bestimmen. </t>
        </r>
        <r>
          <rPr>
            <sz val="9"/>
            <color indexed="81"/>
            <rFont val="Segoe UI"/>
            <charset val="1"/>
          </rPr>
          <t xml:space="preserve">
</t>
        </r>
      </text>
    </comment>
  </commentList>
</comments>
</file>

<file path=xl/sharedStrings.xml><?xml version="1.0" encoding="utf-8"?>
<sst xmlns="http://schemas.openxmlformats.org/spreadsheetml/2006/main" count="117" uniqueCount="107">
  <si>
    <t>Allgemeine Hinweise KEA-BW
Gewährleistung / Haftungsbeschränkung: Die in diesem Verzeichnis bereitgestellten Inhalte dienen ausschließlich der Information und werden ohne jegliche ausdrückliche oder stillschweigende Gewährleistung bereitgestellt. Einige der Informationen können veraltet sein und stellen möglicherweise nicht den aktuellen Stand dar. Es wird keine Gewähr für die Richtigkeit der Angaben übernommen.
Das Leistungsverzeichnis zur Ausschreibung und Vergabe von Planungsleistungen zur Erstellung einer Transformationsplanung soll aufzeigen, auf welche Punkte bei der Ausschreibung geachtet werden soll. Für die Angaben des Wärmenetzbetreibers steht diese eine Excel Vorlagedatei zur Verfügung.
Die grafische Darstellung des Netzes ist in einem GIS geeigneten Format  mit den entsprechenden Attributen (z.B. Rohrart) zu übergeben.
Bitte beachten Sie auch die aktuellen Datenschutzrichtlinien (Spalte A und B der Mappe Wärmekunden löschen).</t>
  </si>
  <si>
    <t>Adresse</t>
  </si>
  <si>
    <t>Kundennr.</t>
  </si>
  <si>
    <t>max. Bezugsleistung (Vertrag)</t>
  </si>
  <si>
    <t>Jahresverbrauch  2023</t>
  </si>
  <si>
    <t>Jahresverbrauch  2022</t>
  </si>
  <si>
    <t>Jahresverbrauch  2021</t>
  </si>
  <si>
    <t>Gebäudealter</t>
  </si>
  <si>
    <t>Gebäudeart</t>
  </si>
  <si>
    <t>Anzahl Einheiten / Mietflächen</t>
  </si>
  <si>
    <t>Übegabestation Art</t>
  </si>
  <si>
    <t>Übergabestation Baujahr</t>
  </si>
  <si>
    <t>Beheizung vor Wärmenetzversorgung</t>
  </si>
  <si>
    <t>Übergabestation Leistung</t>
  </si>
  <si>
    <t>Übergabestation erforderliches Temeraturniveau</t>
  </si>
  <si>
    <t>Regelung</t>
  </si>
  <si>
    <t>Regelung (Anbindung über Internt Kund, SIM, Smart-Meter-Gateway, …)</t>
  </si>
  <si>
    <t>Wohnen (private Haushalte)</t>
  </si>
  <si>
    <t>WWB auf Sekundärseite</t>
  </si>
  <si>
    <t>"Jahr"</t>
  </si>
  <si>
    <t>keine</t>
  </si>
  <si>
    <t>Mit Datenkabel, optional vom Kunde mit Wlan Modul</t>
  </si>
  <si>
    <t>GHD (Gewerbe, Handel, Dienstleistungen)</t>
  </si>
  <si>
    <t>WWB auf Primärseite (Frischwasserstation)</t>
  </si>
  <si>
    <t>Neu</t>
  </si>
  <si>
    <t>Aufgeschaltet mit Zähler und Fernwirkeinrichtung</t>
  </si>
  <si>
    <t>Wlan</t>
  </si>
  <si>
    <t>Industrie</t>
  </si>
  <si>
    <t>Keine WWB</t>
  </si>
  <si>
    <t>Akquise</t>
  </si>
  <si>
    <t>Aufgeschaltet ohne Zähler</t>
  </si>
  <si>
    <t>LoWaRan</t>
  </si>
  <si>
    <t>Kommune (GHD)</t>
  </si>
  <si>
    <t>Sekundär Speicher</t>
  </si>
  <si>
    <t>Wärmezähler aufgeschaltet</t>
  </si>
  <si>
    <t>Funk</t>
  </si>
  <si>
    <t>Wohnen Mischgebäude</t>
  </si>
  <si>
    <t>Niedertemperatur mit Wohnungsübergabestationen</t>
  </si>
  <si>
    <t>SIM Modul mit Antenne</t>
  </si>
  <si>
    <t>Sonstige (Sakralbauten, Sport, … )</t>
  </si>
  <si>
    <t>Niedertemperatur ohne WWB</t>
  </si>
  <si>
    <t>Datenkabel direkt (mit Wärmeleitung)</t>
  </si>
  <si>
    <t>Schule, Krankenhäuser, Bäder</t>
  </si>
  <si>
    <t>SmartMeter</t>
  </si>
  <si>
    <t>Benennung Zentrale</t>
  </si>
  <si>
    <t>Benennung Wärmeerzeuger / Speicher</t>
  </si>
  <si>
    <t>Anlagentyp</t>
  </si>
  <si>
    <t xml:space="preserve">Energieträger </t>
  </si>
  <si>
    <t xml:space="preserve">weiterer Energieträger / Wärmequelle </t>
  </si>
  <si>
    <t>Baujahr</t>
  </si>
  <si>
    <t>Wärmeleistung, Wassermenge Speicher</t>
  </si>
  <si>
    <t>Elektrische Leistung</t>
  </si>
  <si>
    <t>Wirkungsgrad /JAZ</t>
  </si>
  <si>
    <t>Bezugsleistung 2023 bzw. ____</t>
  </si>
  <si>
    <t xml:space="preserve">Ergebende Wärmeleistung </t>
  </si>
  <si>
    <t>Volllaststunden 2023</t>
  </si>
  <si>
    <t>Vorlauftemperatur max</t>
  </si>
  <si>
    <t>Hinweis / Standort</t>
  </si>
  <si>
    <t>Muster</t>
  </si>
  <si>
    <t xml:space="preserve">E1 </t>
  </si>
  <si>
    <t>E1WP1</t>
  </si>
  <si>
    <t>Wärmepumpe</t>
  </si>
  <si>
    <t>Strom</t>
  </si>
  <si>
    <t>Abwasser</t>
  </si>
  <si>
    <t>Auslauf Kläranlage</t>
  </si>
  <si>
    <t>Kessel</t>
  </si>
  <si>
    <t>Erdgas</t>
  </si>
  <si>
    <t>Erdöl</t>
  </si>
  <si>
    <t>Elektrokessel</t>
  </si>
  <si>
    <t>EE Direkt PV</t>
  </si>
  <si>
    <t>BHKW</t>
  </si>
  <si>
    <t>Biogas</t>
  </si>
  <si>
    <t>Bilanziell</t>
  </si>
  <si>
    <t xml:space="preserve">Strom </t>
  </si>
  <si>
    <t>Abwärme</t>
  </si>
  <si>
    <t>Biomasse</t>
  </si>
  <si>
    <t>NWAWAR</t>
  </si>
  <si>
    <t>Sommer</t>
  </si>
  <si>
    <t>Winter</t>
  </si>
  <si>
    <t>Vorlauftemperatur Min</t>
  </si>
  <si>
    <t>Vorlauftemperatur Max</t>
  </si>
  <si>
    <t>Druckniveau</t>
  </si>
  <si>
    <t>Hauptnetzlänge</t>
  </si>
  <si>
    <t>Art der Rohrleitung</t>
  </si>
  <si>
    <t>GIS Daten</t>
  </si>
  <si>
    <t>Dämmstandard</t>
  </si>
  <si>
    <t>Anlagenwert SCOP (min. 2,5)</t>
  </si>
  <si>
    <t>Stromkosten (optional)</t>
  </si>
  <si>
    <t>Förderung Umweltwärme</t>
  </si>
  <si>
    <t>Förderung Wärmeabgabe</t>
  </si>
  <si>
    <t>Förderung Strombezug</t>
  </si>
  <si>
    <r>
      <t xml:space="preserve">Stromkosten je kWh Wärme nach SCOP  </t>
    </r>
    <r>
      <rPr>
        <b/>
        <sz val="8"/>
        <color theme="1"/>
        <rFont val="Aptos Narrow"/>
        <family val="2"/>
        <scheme val="minor"/>
      </rPr>
      <t>(ohne sonstige Sromverbraucher)</t>
    </r>
  </si>
  <si>
    <t>Begrenzung</t>
  </si>
  <si>
    <t>Wärmepumpen Stromnetz</t>
  </si>
  <si>
    <t>Wärmepumpen direkter EE Strom</t>
  </si>
  <si>
    <t>Musterberechnung Strombezug (10a)</t>
  </si>
  <si>
    <t>Vollbenutzungsstunden</t>
  </si>
  <si>
    <t>Leistung</t>
  </si>
  <si>
    <t>Wärmeleistung</t>
  </si>
  <si>
    <t xml:space="preserve">Strompreis </t>
  </si>
  <si>
    <t>SCOP</t>
  </si>
  <si>
    <t>Strombedarf</t>
  </si>
  <si>
    <t>Kosten Strom</t>
  </si>
  <si>
    <t xml:space="preserve">Kosten Wärme ohne JAZ,AFA und Instandsetzungskosten </t>
  </si>
  <si>
    <t>Stromkosten je kWh Wärme (ohne sonstige Sromverbraucher)</t>
  </si>
  <si>
    <t>Info:</t>
  </si>
  <si>
    <t>https://heatbeat.de/de/blog/24/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</si>
</sst>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0\ &quot;kWh&quot;"/>
    <numFmt numFmtId="165" formatCode="_-* #,##0\ &quot;MWh&quot;"/>
    <numFmt numFmtId="166" formatCode="_-* #,##0\ &quot;h&quot;"/>
    <numFmt numFmtId="167" formatCode="_-* #,##0_-;\-* #,##0_-;_-* &quot;-&quot;??_-;_-@_-"/>
    <numFmt numFmtId="168" formatCode="_-* #,##0.0_-;\-* #,##0.0_-;_-* &quot;-&quot;??_-;_-@_-"/>
    <numFmt numFmtId="169" formatCode="0\ &quot;Ct/kWh&quot;"/>
    <numFmt numFmtId="170" formatCode="0.00\ &quot;Ct/kWh&quot;"/>
    <numFmt numFmtId="171" formatCode="0.0\ &quot;Ct/kWh&quot;"/>
    <numFmt numFmtId="172" formatCode="_-* #,##0\ &quot;h/a&quot;"/>
    <numFmt numFmtId="173" formatCode="_-* #,##0\ &quot;kWh&quot;"/>
    <numFmt numFmtId="174" formatCode="_-* #,##0\ &quot;kWh/a&quot;"/>
    <numFmt numFmtId="175" formatCode="_-* #,##0\ &quot;kW&quot;"/>
    <numFmt numFmtId="176" formatCode="_-* #,##0\ &quot;€/a&quot;"/>
    <numFmt numFmtId="177" formatCode="_-* #,##0\ &quot;MWh/a&quot;"/>
  </numFmts>
  <fonts count="13">
    <font>
      <sz val="11"/>
      <color theme="1"/>
      <name val="Aptos Narrow"/>
      <family val="2"/>
      <scheme val="minor"/>
    </font>
    <font>
      <sz val="11"/>
      <color theme="1"/>
      <name val="Aptos Narrow"/>
      <family val="2"/>
      <scheme val="minor"/>
    </font>
    <font>
      <sz val="8"/>
      <name val="Aptos Narrow"/>
      <family val="2"/>
      <scheme val="minor"/>
    </font>
    <font>
      <b/>
      <sz val="9"/>
      <color indexed="81"/>
      <name val="Segoe UI"/>
      <family val="2"/>
    </font>
    <font>
      <i/>
      <sz val="16"/>
      <color rgb="FF0F4761"/>
      <name val="Calibri"/>
      <family val="2"/>
    </font>
    <font>
      <i/>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11"/>
      <color rgb="FFFF0000"/>
      <name val="Aptos Narrow"/>
      <family val="2"/>
      <scheme val="minor"/>
    </font>
    <font>
      <b/>
      <sz val="8"/>
      <color theme="1"/>
      <name val="Aptos Narrow"/>
      <family val="2"/>
      <scheme val="minor"/>
    </font>
    <font>
      <sz val="9"/>
      <color indexed="81"/>
      <name val="Segoe UI"/>
      <charset val="1"/>
    </font>
    <font>
      <sz val="9"/>
      <color indexed="81"/>
      <name val="Segoe UI"/>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0000"/>
        <bgColor indexed="64"/>
      </patternFill>
    </fill>
  </fills>
  <borders count="2">
    <border>
      <left/>
      <right/>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cellStyleXfs>
  <cellXfs count="46">
    <xf numFmtId="0" fontId="0" fillId="0" borderId="0" xfId="0"/>
    <xf numFmtId="0" fontId="0" fillId="0" borderId="0" xfId="0" applyAlignment="1">
      <alignment horizontal="center" vertical="center" wrapText="1"/>
    </xf>
    <xf numFmtId="0" fontId="0" fillId="2" borderId="0" xfId="0" applyFill="1"/>
    <xf numFmtId="0" fontId="5" fillId="2" borderId="0" xfId="0" applyFont="1" applyFill="1"/>
    <xf numFmtId="164" fontId="5" fillId="2" borderId="0" xfId="0" applyNumberFormat="1" applyFont="1" applyFill="1"/>
    <xf numFmtId="165" fontId="5" fillId="2" borderId="0" xfId="1" applyNumberFormat="1" applyFont="1" applyFill="1"/>
    <xf numFmtId="166" fontId="5" fillId="2" borderId="0" xfId="0" applyNumberFormat="1" applyFont="1" applyFill="1"/>
    <xf numFmtId="0" fontId="5" fillId="2" borderId="0" xfId="0" applyFont="1" applyFill="1" applyAlignment="1">
      <alignment wrapText="1"/>
    </xf>
    <xf numFmtId="164" fontId="5" fillId="0" borderId="0" xfId="0" applyNumberFormat="1" applyFont="1"/>
    <xf numFmtId="164" fontId="0" fillId="0" borderId="0" xfId="0" applyNumberFormat="1"/>
    <xf numFmtId="165" fontId="0" fillId="0" borderId="0" xfId="0" applyNumberFormat="1"/>
    <xf numFmtId="166" fontId="0" fillId="3" borderId="0" xfId="0" applyNumberFormat="1" applyFill="1"/>
    <xf numFmtId="9" fontId="0" fillId="0" borderId="0" xfId="2" applyFont="1"/>
    <xf numFmtId="9" fontId="5" fillId="2" borderId="0" xfId="2" applyFont="1" applyFill="1"/>
    <xf numFmtId="0" fontId="5" fillId="0" borderId="0" xfId="0" applyFont="1"/>
    <xf numFmtId="9" fontId="5" fillId="0" borderId="0" xfId="2" applyFont="1" applyFill="1"/>
    <xf numFmtId="165" fontId="5" fillId="0" borderId="0" xfId="1" applyNumberFormat="1" applyFont="1" applyFill="1"/>
    <xf numFmtId="166" fontId="5" fillId="0" borderId="0" xfId="0" applyNumberFormat="1" applyFont="1"/>
    <xf numFmtId="0" fontId="5" fillId="0" borderId="0" xfId="0" applyFont="1" applyAlignment="1">
      <alignment wrapText="1"/>
    </xf>
    <xf numFmtId="0" fontId="0" fillId="0" borderId="0" xfId="0" applyAlignment="1">
      <alignment vertical="center"/>
    </xf>
    <xf numFmtId="167" fontId="0" fillId="0" borderId="0" xfId="0" applyNumberFormat="1" applyAlignment="1">
      <alignment vertical="center"/>
    </xf>
    <xf numFmtId="0" fontId="0" fillId="0" borderId="0" xfId="0" applyAlignment="1">
      <alignment vertical="center" wrapText="1"/>
    </xf>
    <xf numFmtId="0" fontId="6" fillId="0" borderId="0" xfId="0" applyFont="1" applyAlignment="1">
      <alignment horizontal="center" vertical="center"/>
    </xf>
    <xf numFmtId="0" fontId="8" fillId="0" borderId="0" xfId="3" applyAlignment="1">
      <alignment horizontal="center" vertical="center"/>
    </xf>
    <xf numFmtId="169" fontId="0" fillId="0" borderId="0" xfId="0" applyNumberFormat="1" applyAlignment="1">
      <alignment horizontal="center" vertical="center"/>
    </xf>
    <xf numFmtId="170" fontId="7" fillId="4" borderId="0" xfId="0" applyNumberFormat="1" applyFont="1" applyFill="1" applyAlignment="1">
      <alignment horizontal="center" vertical="center"/>
    </xf>
    <xf numFmtId="170" fontId="7" fillId="0" borderId="0" xfId="0" applyNumberFormat="1" applyFont="1" applyAlignment="1">
      <alignment horizontal="center" vertical="center"/>
    </xf>
    <xf numFmtId="171" fontId="9" fillId="4" borderId="0" xfId="0" applyNumberFormat="1" applyFont="1" applyFill="1" applyAlignment="1">
      <alignment horizontal="center" vertical="center"/>
    </xf>
    <xf numFmtId="0" fontId="7" fillId="0" borderId="0" xfId="0" applyFont="1" applyAlignment="1">
      <alignment horizontal="center" vertical="center" wrapText="1"/>
    </xf>
    <xf numFmtId="0" fontId="0" fillId="0" borderId="0" xfId="0" applyAlignment="1">
      <alignment horizontal="center" vertical="center"/>
    </xf>
    <xf numFmtId="171" fontId="0" fillId="0" borderId="0" xfId="0" applyNumberFormat="1" applyAlignment="1">
      <alignment horizontal="center" vertical="center"/>
    </xf>
    <xf numFmtId="0" fontId="7" fillId="4" borderId="0" xfId="0" applyFont="1" applyFill="1" applyAlignment="1">
      <alignment horizontal="center" vertical="center" wrapText="1"/>
    </xf>
    <xf numFmtId="170" fontId="0" fillId="0" borderId="0" xfId="0" applyNumberFormat="1" applyAlignment="1">
      <alignment horizontal="center" vertical="center"/>
    </xf>
    <xf numFmtId="173" fontId="0" fillId="0" borderId="0" xfId="1" applyNumberFormat="1" applyFont="1" applyAlignment="1">
      <alignment vertical="center"/>
    </xf>
    <xf numFmtId="177" fontId="0" fillId="0" borderId="0" xfId="1" applyNumberFormat="1" applyFont="1" applyAlignment="1">
      <alignment vertical="center"/>
    </xf>
    <xf numFmtId="175" fontId="0" fillId="0" borderId="0" xfId="1" applyNumberFormat="1" applyFont="1" applyAlignment="1">
      <alignment vertical="center"/>
    </xf>
    <xf numFmtId="174" fontId="0" fillId="0" borderId="0" xfId="1" applyNumberFormat="1" applyFont="1" applyAlignment="1">
      <alignment vertical="center"/>
    </xf>
    <xf numFmtId="176" fontId="0" fillId="0" borderId="0" xfId="1" applyNumberFormat="1" applyFont="1" applyAlignment="1">
      <alignment vertical="center"/>
    </xf>
    <xf numFmtId="168" fontId="6" fillId="4" borderId="0" xfId="1" applyNumberFormat="1" applyFont="1" applyFill="1" applyAlignment="1">
      <alignment vertical="center"/>
    </xf>
    <xf numFmtId="172" fontId="6" fillId="4" borderId="0" xfId="1" applyNumberFormat="1" applyFont="1" applyFill="1" applyAlignment="1">
      <alignment vertical="center"/>
    </xf>
    <xf numFmtId="173" fontId="6" fillId="4" borderId="0" xfId="1" applyNumberFormat="1" applyFont="1" applyFill="1" applyAlignment="1">
      <alignment vertical="center"/>
    </xf>
    <xf numFmtId="169" fontId="6" fillId="4" borderId="0" xfId="0" applyNumberFormat="1" applyFont="1" applyFill="1" applyAlignment="1">
      <alignment horizontal="right" vertical="center"/>
    </xf>
    <xf numFmtId="170" fontId="0" fillId="0" borderId="0" xfId="0" applyNumberFormat="1" applyAlignment="1">
      <alignment horizontal="right" vertical="center"/>
    </xf>
    <xf numFmtId="0" fontId="0" fillId="0" borderId="1" xfId="0" applyBorder="1" applyAlignment="1">
      <alignment horizontal="center" vertical="center" wrapText="1"/>
    </xf>
    <xf numFmtId="0" fontId="0" fillId="5" borderId="1" xfId="0" applyFill="1" applyBorder="1" applyAlignment="1">
      <alignment horizontal="center" vertical="center" wrapText="1"/>
    </xf>
    <xf numFmtId="0" fontId="4" fillId="2" borderId="0" xfId="0" applyFont="1" applyFill="1" applyAlignment="1">
      <alignment horizontal="center" vertical="center" wrapText="1"/>
    </xf>
  </cellXfs>
  <cellStyles count="4">
    <cellStyle name="Komma" xfId="1" builtinId="3"/>
    <cellStyle name="Link" xfId="3" builtinId="8"/>
    <cellStyle name="Prozent" xfId="2"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19</xdr:col>
      <xdr:colOff>229589</xdr:colOff>
      <xdr:row>18</xdr:row>
      <xdr:rowOff>657915</xdr:rowOff>
    </xdr:to>
    <xdr:pic>
      <xdr:nvPicPr>
        <xdr:cNvPr id="2" name="Grafik 1">
          <a:extLst>
            <a:ext uri="{FF2B5EF4-FFF2-40B4-BE49-F238E27FC236}">
              <a16:creationId xmlns:a16="http://schemas.microsoft.com/office/drawing/2014/main" id="{0870944E-03E7-5F08-EDD1-E462086779BC}"/>
            </a:ext>
          </a:extLst>
        </xdr:cNvPr>
        <xdr:cNvPicPr>
          <a:picLocks noChangeAspect="1"/>
        </xdr:cNvPicPr>
      </xdr:nvPicPr>
      <xdr:blipFill>
        <a:blip xmlns:r="http://schemas.openxmlformats.org/officeDocument/2006/relationships" r:embed="rId1"/>
        <a:stretch>
          <a:fillRect/>
        </a:stretch>
      </xdr:blipFill>
      <xdr:spPr>
        <a:xfrm>
          <a:off x="10572750" y="0"/>
          <a:ext cx="7087589" cy="494416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Riehle, Bernd [KEA-BW]" id="{76F61893-B97C-40FD-8F4F-B5FCC64448B9}" userId="S::Bernd.Riehle@kea-bw.de::fa473d22-2ea0-4c31-96f9-f802bffc1447"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 dT="2026-01-13T12:28:43.96" personId="{76F61893-B97C-40FD-8F4F-B5FCC64448B9}" id="{6753CFBD-DFDA-4811-9F2B-D07B57652FFB}">
    <text>Aus Datenschutzgründen diese Spalten in einer „Angebotsversion“ löschen um keinen Wärmeverbrauch einer Adressen zuordnen zu können.</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76637-AEA3-4BB1-8FBA-712A7EE50985}">
  <dimension ref="A2:M21"/>
  <sheetViews>
    <sheetView tabSelected="1" workbookViewId="0">
      <selection activeCell="A2" sqref="A2:M21"/>
    </sheetView>
  </sheetViews>
  <sheetFormatPr defaultColWidth="11.42578125" defaultRowHeight="15"/>
  <sheetData>
    <row r="2" spans="1:13" ht="26.1" customHeight="1">
      <c r="A2" s="45" t="s">
        <v>0</v>
      </c>
      <c r="B2" s="45"/>
      <c r="C2" s="45"/>
      <c r="D2" s="45"/>
      <c r="E2" s="45"/>
      <c r="F2" s="45"/>
      <c r="G2" s="45"/>
      <c r="H2" s="45"/>
      <c r="I2" s="45"/>
      <c r="J2" s="45"/>
      <c r="K2" s="45"/>
      <c r="L2" s="45"/>
      <c r="M2" s="45"/>
    </row>
    <row r="3" spans="1:13" ht="14.45" customHeight="1">
      <c r="A3" s="45"/>
      <c r="B3" s="45"/>
      <c r="C3" s="45"/>
      <c r="D3" s="45"/>
      <c r="E3" s="45"/>
      <c r="F3" s="45"/>
      <c r="G3" s="45"/>
      <c r="H3" s="45"/>
      <c r="I3" s="45"/>
      <c r="J3" s="45"/>
      <c r="K3" s="45"/>
      <c r="L3" s="45"/>
      <c r="M3" s="45"/>
    </row>
    <row r="4" spans="1:13" ht="14.45" customHeight="1">
      <c r="A4" s="45"/>
      <c r="B4" s="45"/>
      <c r="C4" s="45"/>
      <c r="D4" s="45"/>
      <c r="E4" s="45"/>
      <c r="F4" s="45"/>
      <c r="G4" s="45"/>
      <c r="H4" s="45"/>
      <c r="I4" s="45"/>
      <c r="J4" s="45"/>
      <c r="K4" s="45"/>
      <c r="L4" s="45"/>
      <c r="M4" s="45"/>
    </row>
    <row r="5" spans="1:13" ht="14.45" customHeight="1">
      <c r="A5" s="45"/>
      <c r="B5" s="45"/>
      <c r="C5" s="45"/>
      <c r="D5" s="45"/>
      <c r="E5" s="45"/>
      <c r="F5" s="45"/>
      <c r="G5" s="45"/>
      <c r="H5" s="45"/>
      <c r="I5" s="45"/>
      <c r="J5" s="45"/>
      <c r="K5" s="45"/>
      <c r="L5" s="45"/>
      <c r="M5" s="45"/>
    </row>
    <row r="6" spans="1:13" ht="14.45" customHeight="1">
      <c r="A6" s="45"/>
      <c r="B6" s="45"/>
      <c r="C6" s="45"/>
      <c r="D6" s="45"/>
      <c r="E6" s="45"/>
      <c r="F6" s="45"/>
      <c r="G6" s="45"/>
      <c r="H6" s="45"/>
      <c r="I6" s="45"/>
      <c r="J6" s="45"/>
      <c r="K6" s="45"/>
      <c r="L6" s="45"/>
      <c r="M6" s="45"/>
    </row>
    <row r="7" spans="1:13">
      <c r="A7" s="45"/>
      <c r="B7" s="45"/>
      <c r="C7" s="45"/>
      <c r="D7" s="45"/>
      <c r="E7" s="45"/>
      <c r="F7" s="45"/>
      <c r="G7" s="45"/>
      <c r="H7" s="45"/>
      <c r="I7" s="45"/>
      <c r="J7" s="45"/>
      <c r="K7" s="45"/>
      <c r="L7" s="45"/>
      <c r="M7" s="45"/>
    </row>
    <row r="8" spans="1:13">
      <c r="A8" s="45"/>
      <c r="B8" s="45"/>
      <c r="C8" s="45"/>
      <c r="D8" s="45"/>
      <c r="E8" s="45"/>
      <c r="F8" s="45"/>
      <c r="G8" s="45"/>
      <c r="H8" s="45"/>
      <c r="I8" s="45"/>
      <c r="J8" s="45"/>
      <c r="K8" s="45"/>
      <c r="L8" s="45"/>
      <c r="M8" s="45"/>
    </row>
    <row r="9" spans="1:13">
      <c r="A9" s="45"/>
      <c r="B9" s="45"/>
      <c r="C9" s="45"/>
      <c r="D9" s="45"/>
      <c r="E9" s="45"/>
      <c r="F9" s="45"/>
      <c r="G9" s="45"/>
      <c r="H9" s="45"/>
      <c r="I9" s="45"/>
      <c r="J9" s="45"/>
      <c r="K9" s="45"/>
      <c r="L9" s="45"/>
      <c r="M9" s="45"/>
    </row>
    <row r="10" spans="1:13">
      <c r="A10" s="45"/>
      <c r="B10" s="45"/>
      <c r="C10" s="45"/>
      <c r="D10" s="45"/>
      <c r="E10" s="45"/>
      <c r="F10" s="45"/>
      <c r="G10" s="45"/>
      <c r="H10" s="45"/>
      <c r="I10" s="45"/>
      <c r="J10" s="45"/>
      <c r="K10" s="45"/>
      <c r="L10" s="45"/>
      <c r="M10" s="45"/>
    </row>
    <row r="11" spans="1:13">
      <c r="A11" s="45"/>
      <c r="B11" s="45"/>
      <c r="C11" s="45"/>
      <c r="D11" s="45"/>
      <c r="E11" s="45"/>
      <c r="F11" s="45"/>
      <c r="G11" s="45"/>
      <c r="H11" s="45"/>
      <c r="I11" s="45"/>
      <c r="J11" s="45"/>
      <c r="K11" s="45"/>
      <c r="L11" s="45"/>
      <c r="M11" s="45"/>
    </row>
    <row r="12" spans="1:13">
      <c r="A12" s="45"/>
      <c r="B12" s="45"/>
      <c r="C12" s="45"/>
      <c r="D12" s="45"/>
      <c r="E12" s="45"/>
      <c r="F12" s="45"/>
      <c r="G12" s="45"/>
      <c r="H12" s="45"/>
      <c r="I12" s="45"/>
      <c r="J12" s="45"/>
      <c r="K12" s="45"/>
      <c r="L12" s="45"/>
      <c r="M12" s="45"/>
    </row>
    <row r="13" spans="1:13">
      <c r="A13" s="45"/>
      <c r="B13" s="45"/>
      <c r="C13" s="45"/>
      <c r="D13" s="45"/>
      <c r="E13" s="45"/>
      <c r="F13" s="45"/>
      <c r="G13" s="45"/>
      <c r="H13" s="45"/>
      <c r="I13" s="45"/>
      <c r="J13" s="45"/>
      <c r="K13" s="45"/>
      <c r="L13" s="45"/>
      <c r="M13" s="45"/>
    </row>
    <row r="14" spans="1:13">
      <c r="A14" s="45"/>
      <c r="B14" s="45"/>
      <c r="C14" s="45"/>
      <c r="D14" s="45"/>
      <c r="E14" s="45"/>
      <c r="F14" s="45"/>
      <c r="G14" s="45"/>
      <c r="H14" s="45"/>
      <c r="I14" s="45"/>
      <c r="J14" s="45"/>
      <c r="K14" s="45"/>
      <c r="L14" s="45"/>
      <c r="M14" s="45"/>
    </row>
    <row r="15" spans="1:13">
      <c r="A15" s="45"/>
      <c r="B15" s="45"/>
      <c r="C15" s="45"/>
      <c r="D15" s="45"/>
      <c r="E15" s="45"/>
      <c r="F15" s="45"/>
      <c r="G15" s="45"/>
      <c r="H15" s="45"/>
      <c r="I15" s="45"/>
      <c r="J15" s="45"/>
      <c r="K15" s="45"/>
      <c r="L15" s="45"/>
      <c r="M15" s="45"/>
    </row>
    <row r="16" spans="1:13">
      <c r="A16" s="45"/>
      <c r="B16" s="45"/>
      <c r="C16" s="45"/>
      <c r="D16" s="45"/>
      <c r="E16" s="45"/>
      <c r="F16" s="45"/>
      <c r="G16" s="45"/>
      <c r="H16" s="45"/>
      <c r="I16" s="45"/>
      <c r="J16" s="45"/>
      <c r="K16" s="45"/>
      <c r="L16" s="45"/>
      <c r="M16" s="45"/>
    </row>
    <row r="17" spans="1:13">
      <c r="A17" s="45"/>
      <c r="B17" s="45"/>
      <c r="C17" s="45"/>
      <c r="D17" s="45"/>
      <c r="E17" s="45"/>
      <c r="F17" s="45"/>
      <c r="G17" s="45"/>
      <c r="H17" s="45"/>
      <c r="I17" s="45"/>
      <c r="J17" s="45"/>
      <c r="K17" s="45"/>
      <c r="L17" s="45"/>
      <c r="M17" s="45"/>
    </row>
    <row r="18" spans="1:13">
      <c r="A18" s="45"/>
      <c r="B18" s="45"/>
      <c r="C18" s="45"/>
      <c r="D18" s="45"/>
      <c r="E18" s="45"/>
      <c r="F18" s="45"/>
      <c r="G18" s="45"/>
      <c r="H18" s="45"/>
      <c r="I18" s="45"/>
      <c r="J18" s="45"/>
      <c r="K18" s="45"/>
      <c r="L18" s="45"/>
      <c r="M18" s="45"/>
    </row>
    <row r="19" spans="1:13">
      <c r="A19" s="45"/>
      <c r="B19" s="45"/>
      <c r="C19" s="45"/>
      <c r="D19" s="45"/>
      <c r="E19" s="45"/>
      <c r="F19" s="45"/>
      <c r="G19" s="45"/>
      <c r="H19" s="45"/>
      <c r="I19" s="45"/>
      <c r="J19" s="45"/>
      <c r="K19" s="45"/>
      <c r="L19" s="45"/>
      <c r="M19" s="45"/>
    </row>
    <row r="20" spans="1:13">
      <c r="A20" s="45"/>
      <c r="B20" s="45"/>
      <c r="C20" s="45"/>
      <c r="D20" s="45"/>
      <c r="E20" s="45"/>
      <c r="F20" s="45"/>
      <c r="G20" s="45"/>
      <c r="H20" s="45"/>
      <c r="I20" s="45"/>
      <c r="J20" s="45"/>
      <c r="K20" s="45"/>
      <c r="L20" s="45"/>
      <c r="M20" s="45"/>
    </row>
    <row r="21" spans="1:13">
      <c r="A21" s="45"/>
      <c r="B21" s="45"/>
      <c r="C21" s="45"/>
      <c r="D21" s="45"/>
      <c r="E21" s="45"/>
      <c r="F21" s="45"/>
      <c r="G21" s="45"/>
      <c r="H21" s="45"/>
      <c r="I21" s="45"/>
      <c r="J21" s="45"/>
      <c r="K21" s="45"/>
      <c r="L21" s="45"/>
      <c r="M21" s="45"/>
    </row>
  </sheetData>
  <mergeCells count="1">
    <mergeCell ref="A2:M21"/>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E570D-56BA-475D-A5C4-FFB0396C3750}">
  <dimension ref="A1:P8"/>
  <sheetViews>
    <sheetView workbookViewId="0">
      <selection activeCell="B14" sqref="B14"/>
    </sheetView>
  </sheetViews>
  <sheetFormatPr defaultColWidth="11.42578125" defaultRowHeight="15"/>
  <cols>
    <col min="8" max="8" width="17.85546875" customWidth="1"/>
    <col min="10" max="11" width="17.28515625" customWidth="1"/>
    <col min="12" max="12" width="13.5703125" customWidth="1"/>
    <col min="13" max="14" width="17.28515625" customWidth="1"/>
    <col min="15" max="15" width="17.5703125" customWidth="1"/>
    <col min="16" max="16" width="17" customWidth="1"/>
  </cols>
  <sheetData>
    <row r="1" spans="1:16" s="1" customFormat="1" ht="56.25" customHeight="1">
      <c r="A1" s="44" t="s">
        <v>1</v>
      </c>
      <c r="B1" s="44" t="s">
        <v>2</v>
      </c>
      <c r="C1" s="43" t="s">
        <v>3</v>
      </c>
      <c r="D1" s="43" t="s">
        <v>4</v>
      </c>
      <c r="E1" s="43" t="s">
        <v>5</v>
      </c>
      <c r="F1" s="43" t="s">
        <v>6</v>
      </c>
      <c r="G1" s="43" t="s">
        <v>7</v>
      </c>
      <c r="H1" s="43" t="s">
        <v>8</v>
      </c>
      <c r="I1" s="43" t="s">
        <v>9</v>
      </c>
      <c r="J1" s="43" t="s">
        <v>10</v>
      </c>
      <c r="K1" s="43" t="s">
        <v>11</v>
      </c>
      <c r="L1" s="43" t="s">
        <v>12</v>
      </c>
      <c r="M1" s="43" t="s">
        <v>13</v>
      </c>
      <c r="N1" s="43" t="s">
        <v>14</v>
      </c>
      <c r="O1" s="43" t="s">
        <v>15</v>
      </c>
      <c r="P1" s="43" t="s">
        <v>16</v>
      </c>
    </row>
    <row r="2" spans="1:16">
      <c r="H2" t="s">
        <v>17</v>
      </c>
      <c r="J2" t="s">
        <v>18</v>
      </c>
      <c r="K2" t="s">
        <v>19</v>
      </c>
      <c r="O2" t="s">
        <v>20</v>
      </c>
      <c r="P2" t="s">
        <v>21</v>
      </c>
    </row>
    <row r="3" spans="1:16">
      <c r="H3" t="s">
        <v>22</v>
      </c>
      <c r="J3" t="s">
        <v>23</v>
      </c>
      <c r="K3" t="s">
        <v>24</v>
      </c>
      <c r="O3" t="s">
        <v>25</v>
      </c>
      <c r="P3" t="s">
        <v>26</v>
      </c>
    </row>
    <row r="4" spans="1:16">
      <c r="H4" t="s">
        <v>27</v>
      </c>
      <c r="J4" t="s">
        <v>28</v>
      </c>
      <c r="K4" t="s">
        <v>29</v>
      </c>
      <c r="O4" t="s">
        <v>30</v>
      </c>
      <c r="P4" t="s">
        <v>31</v>
      </c>
    </row>
    <row r="5" spans="1:16">
      <c r="H5" t="s">
        <v>32</v>
      </c>
      <c r="J5" t="s">
        <v>33</v>
      </c>
      <c r="O5" t="s">
        <v>34</v>
      </c>
      <c r="P5" t="s">
        <v>35</v>
      </c>
    </row>
    <row r="6" spans="1:16">
      <c r="H6" t="s">
        <v>36</v>
      </c>
      <c r="J6" t="s">
        <v>37</v>
      </c>
      <c r="P6" t="s">
        <v>38</v>
      </c>
    </row>
    <row r="7" spans="1:16">
      <c r="H7" t="s">
        <v>39</v>
      </c>
      <c r="J7" t="s">
        <v>40</v>
      </c>
      <c r="P7" t="s">
        <v>41</v>
      </c>
    </row>
    <row r="8" spans="1:16">
      <c r="H8" t="s">
        <v>42</v>
      </c>
      <c r="P8" t="s">
        <v>43</v>
      </c>
    </row>
  </sheetData>
  <pageMargins left="0.7" right="0.7" top="0.78740157499999996" bottom="0.78740157499999996" header="0.3" footer="0.3"/>
  <pageSetup paperSize="9" orientation="landscape"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E2940-727A-4DCF-8DE8-C1D413893539}">
  <dimension ref="A1:O18"/>
  <sheetViews>
    <sheetView workbookViewId="0">
      <selection sqref="A1:O1"/>
    </sheetView>
  </sheetViews>
  <sheetFormatPr defaultColWidth="11.42578125" defaultRowHeight="15"/>
  <cols>
    <col min="3" max="4" width="13.140625" customWidth="1"/>
    <col min="5" max="6" width="15" customWidth="1"/>
    <col min="8" max="8" width="14.42578125" customWidth="1"/>
    <col min="11" max="11" width="13.28515625" customWidth="1"/>
    <col min="12" max="12" width="14.85546875" customWidth="1"/>
  </cols>
  <sheetData>
    <row r="1" spans="1:15" s="1" customFormat="1" ht="45">
      <c r="A1" s="43" t="s">
        <v>1</v>
      </c>
      <c r="B1" s="43" t="s">
        <v>44</v>
      </c>
      <c r="C1" s="43" t="s">
        <v>45</v>
      </c>
      <c r="D1" s="43" t="s">
        <v>46</v>
      </c>
      <c r="E1" s="43" t="s">
        <v>47</v>
      </c>
      <c r="F1" s="43" t="s">
        <v>48</v>
      </c>
      <c r="G1" s="43" t="s">
        <v>49</v>
      </c>
      <c r="H1" s="43" t="s">
        <v>50</v>
      </c>
      <c r="I1" s="43" t="s">
        <v>51</v>
      </c>
      <c r="J1" s="43" t="s">
        <v>52</v>
      </c>
      <c r="K1" s="43" t="s">
        <v>53</v>
      </c>
      <c r="L1" s="43" t="s">
        <v>54</v>
      </c>
      <c r="M1" s="43" t="s">
        <v>55</v>
      </c>
      <c r="N1" s="43" t="s">
        <v>56</v>
      </c>
      <c r="O1" s="43" t="s">
        <v>57</v>
      </c>
    </row>
    <row r="2" spans="1:15">
      <c r="H2" s="9">
        <v>1000</v>
      </c>
      <c r="I2" s="9"/>
      <c r="J2" s="12">
        <v>0.8</v>
      </c>
      <c r="K2" s="10">
        <v>0</v>
      </c>
      <c r="L2" s="11">
        <f>K2*J2</f>
        <v>0</v>
      </c>
      <c r="M2" s="11">
        <f>L2/H2*1000</f>
        <v>0</v>
      </c>
    </row>
    <row r="3" spans="1:15">
      <c r="K3" s="10"/>
    </row>
    <row r="4" spans="1:15">
      <c r="K4" s="10"/>
    </row>
    <row r="5" spans="1:15">
      <c r="K5" s="10"/>
    </row>
    <row r="6" spans="1:15">
      <c r="K6" s="10"/>
    </row>
    <row r="7" spans="1:15">
      <c r="K7" s="10"/>
    </row>
    <row r="8" spans="1:15">
      <c r="K8" s="10"/>
    </row>
    <row r="10" spans="1:15" ht="30">
      <c r="A10" s="3" t="s">
        <v>58</v>
      </c>
      <c r="B10" s="3" t="s">
        <v>59</v>
      </c>
      <c r="C10" s="3" t="s">
        <v>60</v>
      </c>
      <c r="D10" s="3" t="s">
        <v>61</v>
      </c>
      <c r="E10" s="3" t="s">
        <v>62</v>
      </c>
      <c r="F10" s="3" t="s">
        <v>63</v>
      </c>
      <c r="G10" s="3">
        <v>2026</v>
      </c>
      <c r="H10" s="4">
        <v>800</v>
      </c>
      <c r="I10" s="3"/>
      <c r="J10" s="13">
        <v>3</v>
      </c>
      <c r="K10" s="5">
        <v>1000</v>
      </c>
      <c r="L10" s="5">
        <f>K10*J10</f>
        <v>3000</v>
      </c>
      <c r="M10" s="6">
        <f>L10/H10*1000</f>
        <v>3750</v>
      </c>
      <c r="N10" s="6"/>
      <c r="O10" s="7" t="s">
        <v>64</v>
      </c>
    </row>
    <row r="11" spans="1:15">
      <c r="A11" s="14"/>
      <c r="B11" s="14"/>
      <c r="C11" s="14"/>
      <c r="D11" s="14"/>
      <c r="E11" s="14"/>
      <c r="F11" s="14"/>
      <c r="G11" s="14"/>
      <c r="H11" s="8"/>
      <c r="I11" s="14"/>
      <c r="J11" s="15"/>
      <c r="K11" s="16"/>
      <c r="L11" s="16"/>
      <c r="M11" s="17"/>
      <c r="N11" s="17"/>
      <c r="O11" s="18"/>
    </row>
    <row r="12" spans="1:15">
      <c r="D12" s="2" t="s">
        <v>65</v>
      </c>
      <c r="E12" s="2" t="s">
        <v>66</v>
      </c>
      <c r="F12" s="2"/>
    </row>
    <row r="13" spans="1:15">
      <c r="D13" s="2" t="s">
        <v>65</v>
      </c>
      <c r="E13" s="2" t="s">
        <v>67</v>
      </c>
      <c r="F13" s="2"/>
    </row>
    <row r="14" spans="1:15">
      <c r="D14" s="2" t="s">
        <v>68</v>
      </c>
      <c r="E14" s="2" t="s">
        <v>62</v>
      </c>
      <c r="F14" s="2" t="s">
        <v>69</v>
      </c>
    </row>
    <row r="15" spans="1:15">
      <c r="D15" s="2" t="s">
        <v>70</v>
      </c>
      <c r="E15" s="2" t="s">
        <v>71</v>
      </c>
      <c r="F15" s="2" t="s">
        <v>72</v>
      </c>
    </row>
    <row r="16" spans="1:15">
      <c r="D16" s="2" t="s">
        <v>61</v>
      </c>
      <c r="E16" s="2" t="s">
        <v>73</v>
      </c>
      <c r="F16" s="2" t="s">
        <v>74</v>
      </c>
    </row>
    <row r="17" spans="4:6">
      <c r="D17" s="2" t="s">
        <v>65</v>
      </c>
      <c r="E17" s="2" t="s">
        <v>75</v>
      </c>
      <c r="F17" s="2"/>
    </row>
    <row r="18" spans="4:6">
      <c r="D18" s="2"/>
      <c r="E18" s="2" t="s">
        <v>71</v>
      </c>
      <c r="F18" s="2" t="s">
        <v>76</v>
      </c>
    </row>
  </sheetData>
  <phoneticPr fontId="2" type="noConversion"/>
  <pageMargins left="0.7" right="0.7" top="0.78740157499999996" bottom="0.78740157499999996"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8B7B5-4BA7-401D-AF7A-BCC08B13E66F}">
  <dimension ref="A1:C7"/>
  <sheetViews>
    <sheetView workbookViewId="0">
      <selection activeCell="G3" sqref="G3:S22"/>
    </sheetView>
  </sheetViews>
  <sheetFormatPr defaultColWidth="11.42578125" defaultRowHeight="15"/>
  <cols>
    <col min="1" max="1" width="21.42578125" bestFit="1" customWidth="1"/>
  </cols>
  <sheetData>
    <row r="1" spans="1:3">
      <c r="B1" t="s">
        <v>77</v>
      </c>
      <c r="C1" t="s">
        <v>78</v>
      </c>
    </row>
    <row r="2" spans="1:3">
      <c r="A2" t="s">
        <v>79</v>
      </c>
    </row>
    <row r="3" spans="1:3" ht="15" customHeight="1">
      <c r="A3" t="s">
        <v>80</v>
      </c>
    </row>
    <row r="4" spans="1:3" ht="15" customHeight="1">
      <c r="A4" t="s">
        <v>81</v>
      </c>
    </row>
    <row r="5" spans="1:3" ht="15" customHeight="1">
      <c r="A5" t="s">
        <v>82</v>
      </c>
    </row>
    <row r="6" spans="1:3" ht="15" customHeight="1">
      <c r="A6" t="s">
        <v>83</v>
      </c>
      <c r="B6" t="s">
        <v>84</v>
      </c>
    </row>
    <row r="7" spans="1:3" ht="15" customHeight="1">
      <c r="A7" t="s">
        <v>85</v>
      </c>
      <c r="B7" t="s">
        <v>84</v>
      </c>
    </row>
  </sheetData>
  <pageMargins left="0.7" right="0.7" top="0.78740157499999996" bottom="0.78740157499999996"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C1597-F5EE-4D98-AC57-E951A8D2536B}">
  <dimension ref="A1:I22"/>
  <sheetViews>
    <sheetView workbookViewId="0">
      <selection activeCell="G17" sqref="G17"/>
    </sheetView>
  </sheetViews>
  <sheetFormatPr defaultColWidth="11.42578125" defaultRowHeight="15"/>
  <cols>
    <col min="1" max="1" width="24.5703125" customWidth="1"/>
    <col min="2" max="2" width="13.7109375" customWidth="1"/>
    <col min="3" max="3" width="15.7109375" customWidth="1"/>
    <col min="4" max="4" width="20" customWidth="1"/>
    <col min="5" max="5" width="16.140625" customWidth="1"/>
    <col min="6" max="6" width="15.28515625" customWidth="1"/>
    <col min="7" max="7" width="20" customWidth="1"/>
    <col min="8" max="8" width="12.28515625" bestFit="1" customWidth="1"/>
  </cols>
  <sheetData>
    <row r="1" spans="1:9" ht="52.5">
      <c r="A1" s="29"/>
      <c r="B1" s="28" t="s">
        <v>86</v>
      </c>
      <c r="C1" s="31" t="s">
        <v>87</v>
      </c>
      <c r="D1" s="28" t="s">
        <v>88</v>
      </c>
      <c r="E1" s="31" t="s">
        <v>89</v>
      </c>
      <c r="F1" s="31" t="s">
        <v>90</v>
      </c>
      <c r="G1" s="31" t="s">
        <v>91</v>
      </c>
      <c r="H1" s="28" t="s">
        <v>92</v>
      </c>
    </row>
    <row r="2" spans="1:9" ht="30">
      <c r="A2" s="28" t="s">
        <v>93</v>
      </c>
      <c r="B2" s="22">
        <v>3</v>
      </c>
      <c r="C2" s="27">
        <v>25</v>
      </c>
      <c r="D2" s="26">
        <f>MIN(H2,(5.5-(6.8-17/B2)*0.75)*(B2/(B2-1)))</f>
        <v>6.9750000000000005</v>
      </c>
      <c r="E2" s="25">
        <f>D2*(B2-1)/B2</f>
        <v>4.6500000000000004</v>
      </c>
      <c r="F2" s="25">
        <f>D2*(B2-1)</f>
        <v>13.950000000000001</v>
      </c>
      <c r="G2" s="25">
        <f>(C2-F2)/B2</f>
        <v>3.6833333333333331</v>
      </c>
      <c r="H2" s="30">
        <v>9.1999999999999993</v>
      </c>
      <c r="I2" s="29"/>
    </row>
    <row r="3" spans="1:9" ht="30">
      <c r="A3" s="28" t="s">
        <v>94</v>
      </c>
      <c r="B3" s="22">
        <v>2.7</v>
      </c>
      <c r="C3" s="27">
        <v>8</v>
      </c>
      <c r="D3" s="26">
        <f>MIN(H3,(3-(8/2.5-8/B3)*0.75))</f>
        <v>2.822222222222222</v>
      </c>
      <c r="E3" s="25">
        <f>D3*(B3-1)/B3</f>
        <v>1.7769547325102881</v>
      </c>
      <c r="F3" s="25">
        <f>D3*(B3-1)</f>
        <v>4.7977777777777781</v>
      </c>
      <c r="G3" s="25">
        <f>(C3-F3)/B3</f>
        <v>1.1860082304526747</v>
      </c>
      <c r="H3" s="24">
        <v>3</v>
      </c>
    </row>
    <row r="5" spans="1:9">
      <c r="C5">
        <f>D2*(B2-1)</f>
        <v>13.950000000000001</v>
      </c>
      <c r="G5" s="1"/>
    </row>
    <row r="6" spans="1:9">
      <c r="A6" s="22"/>
      <c r="B6" s="22"/>
      <c r="C6" s="23"/>
      <c r="D6" s="22"/>
      <c r="E6" s="22"/>
      <c r="F6" s="22"/>
      <c r="G6" s="9"/>
    </row>
    <row r="10" spans="1:9">
      <c r="A10" s="19" t="s">
        <v>95</v>
      </c>
      <c r="B10" s="22"/>
      <c r="C10" s="19"/>
      <c r="D10" s="19"/>
      <c r="E10" s="19"/>
      <c r="F10" s="19"/>
    </row>
    <row r="11" spans="1:9">
      <c r="A11" s="19" t="s">
        <v>96</v>
      </c>
      <c r="B11" s="19"/>
      <c r="C11" s="39">
        <v>3500</v>
      </c>
      <c r="D11" s="19"/>
      <c r="E11" s="19"/>
      <c r="F11" s="19"/>
    </row>
    <row r="12" spans="1:9">
      <c r="A12" s="19" t="s">
        <v>97</v>
      </c>
      <c r="B12" s="19"/>
      <c r="C12" s="40">
        <v>1000</v>
      </c>
      <c r="D12" s="19"/>
      <c r="E12" s="19"/>
      <c r="F12" s="19"/>
    </row>
    <row r="13" spans="1:9">
      <c r="A13" s="19" t="s">
        <v>98</v>
      </c>
      <c r="B13" s="19"/>
      <c r="C13" s="34">
        <f>C12*C11/1000</f>
        <v>3500</v>
      </c>
      <c r="E13" s="19"/>
      <c r="F13" s="19"/>
    </row>
    <row r="14" spans="1:9">
      <c r="A14" s="19" t="s">
        <v>99</v>
      </c>
      <c r="B14" s="19"/>
      <c r="C14" s="41">
        <v>25</v>
      </c>
      <c r="D14" s="19"/>
      <c r="E14" s="20"/>
      <c r="F14" s="19"/>
    </row>
    <row r="15" spans="1:9">
      <c r="A15" s="19" t="s">
        <v>100</v>
      </c>
      <c r="B15" s="19"/>
      <c r="C15" s="38">
        <v>3</v>
      </c>
      <c r="D15" s="19"/>
      <c r="E15" s="19"/>
      <c r="F15" s="19"/>
    </row>
    <row r="16" spans="1:9">
      <c r="A16" s="19" t="s">
        <v>101</v>
      </c>
      <c r="B16" s="19"/>
      <c r="C16" s="35">
        <f>C12/C15</f>
        <v>333.33333333333331</v>
      </c>
      <c r="D16" s="36">
        <f>C16*C11</f>
        <v>1166666.6666666665</v>
      </c>
      <c r="E16" s="19"/>
      <c r="F16" s="33"/>
    </row>
    <row r="17" spans="1:6">
      <c r="A17" s="19" t="s">
        <v>88</v>
      </c>
      <c r="B17" s="19"/>
      <c r="C17" s="37">
        <f>(5.5-(6.8-17/C15)*0.75)*(B2/(B2-1))*(C12-C16)/100*C11</f>
        <v>162750.00000000003</v>
      </c>
      <c r="D17" s="19" t="s">
        <v>89</v>
      </c>
      <c r="E17" s="19"/>
      <c r="F17" s="42">
        <f>C17/C13*100/1000</f>
        <v>4.6500000000000012</v>
      </c>
    </row>
    <row r="18" spans="1:6">
      <c r="A18" s="19" t="s">
        <v>102</v>
      </c>
      <c r="B18" s="19"/>
      <c r="C18" s="37">
        <f>C16*C11*C14/100</f>
        <v>291666.66666666663</v>
      </c>
      <c r="D18" s="19" t="s">
        <v>90</v>
      </c>
      <c r="E18" s="19"/>
      <c r="F18" s="42">
        <f>C17/(C16*C11)*100</f>
        <v>13.950000000000005</v>
      </c>
    </row>
    <row r="19" spans="1:6" ht="60">
      <c r="A19" s="21" t="s">
        <v>103</v>
      </c>
      <c r="B19" s="19"/>
      <c r="C19" s="37">
        <f>C18-C17</f>
        <v>128916.6666666666</v>
      </c>
      <c r="D19" s="21" t="s">
        <v>104</v>
      </c>
      <c r="E19" s="19"/>
      <c r="F19" s="42">
        <f>C19/C13*100/1000</f>
        <v>3.6833333333333313</v>
      </c>
    </row>
    <row r="20" spans="1:6">
      <c r="F20" s="32"/>
    </row>
    <row r="21" spans="1:6">
      <c r="A21" t="s">
        <v>105</v>
      </c>
    </row>
    <row r="22" spans="1:6">
      <c r="A22" t="s">
        <v>106</v>
      </c>
    </row>
  </sheetData>
  <pageMargins left="0.7" right="0.7" top="0.78740157499999996" bottom="0.78740157499999996"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2a3632f-9646-422d-856d-b7f16cf1e6d4" xsi:nil="true"/>
    <Ersteller xmlns="b610574e-a045-4976-83f4-9883a0b9c0b6" xsi:nil="true"/>
    <Bereich xmlns="b610574e-a045-4976-83f4-9883a0b9c0b6" xsi:nil="true"/>
    <Dokumenteninhalt xmlns="b610574e-a045-4976-83f4-9883a0b9c0b6" xsi:nil="true"/>
    <lcf76f155ced4ddcb4097134ff3c332f xmlns="b610574e-a045-4976-83f4-9883a0b9c0b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B392EDC27315C4BBDFF2E2C9E439E4D" ma:contentTypeVersion="19" ma:contentTypeDescription="Ein neues Dokument erstellen." ma:contentTypeScope="" ma:versionID="c55a7d9ebb19ca0fb6e2454e9eac4f34">
  <xsd:schema xmlns:xsd="http://www.w3.org/2001/XMLSchema" xmlns:xs="http://www.w3.org/2001/XMLSchema" xmlns:p="http://schemas.microsoft.com/office/2006/metadata/properties" xmlns:ns2="b610574e-a045-4976-83f4-9883a0b9c0b6" xmlns:ns3="e2a3632f-9646-422d-856d-b7f16cf1e6d4" targetNamespace="http://schemas.microsoft.com/office/2006/metadata/properties" ma:root="true" ma:fieldsID="4beafbe2111e614e230e7c0064846076" ns2:_="" ns3:_="">
    <xsd:import namespace="b610574e-a045-4976-83f4-9883a0b9c0b6"/>
    <xsd:import namespace="e2a3632f-9646-422d-856d-b7f16cf1e6d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ServiceGenerationTime" minOccurs="0"/>
                <xsd:element ref="ns2:MediaServiceEventHashCode" minOccurs="0"/>
                <xsd:element ref="ns2:Dokumenteninhalt" minOccurs="0"/>
                <xsd:element ref="ns2:Bereich" minOccurs="0"/>
                <xsd:element ref="ns2:Ersteller"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10574e-a045-4976-83f4-9883a0b9c0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c3142e4c-91d2-4bb3-8dc6-91a7882f17a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Dokumenteninhalt" ma:index="22" nillable="true" ma:displayName="Dokumenteninhalt" ma:format="Dropdown" ma:internalName="Dokumenteninhalt">
      <xsd:simpleType>
        <xsd:restriction base="dms:Text">
          <xsd:maxLength value="255"/>
        </xsd:restriction>
      </xsd:simpleType>
    </xsd:element>
    <xsd:element name="Bereich" ma:index="23" nillable="true" ma:displayName="Bereich" ma:description="Ordnerstruktur Alt DAWI" ma:format="Dropdown" ma:internalName="Bereich">
      <xsd:simpleType>
        <xsd:union memberTypes="dms:Text">
          <xsd:simpleType>
            <xsd:restriction base="dms:Choice">
              <xsd:enumeration value="UM"/>
              <xsd:enumeration value="Technikatalog"/>
              <xsd:enumeration value="Veranstaltungen"/>
              <xsd:enumeration value="Vergabeverfahren"/>
              <xsd:enumeration value="Webseite"/>
              <xsd:enumeration value="Transformationsplan Proj"/>
            </xsd:restriction>
          </xsd:simpleType>
        </xsd:union>
      </xsd:simpleType>
    </xsd:element>
    <xsd:element name="Ersteller" ma:index="24" nillable="true" ma:displayName="Ersteller" ma:format="Dropdown" ma:internalName="Ersteller">
      <xsd:simpleType>
        <xsd:restriction base="dms:Text">
          <xsd:maxLength value="255"/>
        </xsd:restriction>
      </xsd:simpleType>
    </xsd:element>
    <xsd:element name="MediaServiceOCR" ma:index="2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a3632f-9646-422d-856d-b7f16cf1e6d4"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6" nillable="true" ma:displayName="Taxonomy Catch All Column" ma:hidden="true" ma:list="{cb508c43-ff66-4e3d-acda-7d601963e772}" ma:internalName="TaxCatchAll" ma:showField="CatchAllData" ma:web="e2a3632f-9646-422d-856d-b7f16cf1e6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F7C260-D4A8-42B4-8352-88E8F87CA048}"/>
</file>

<file path=customXml/itemProps2.xml><?xml version="1.0" encoding="utf-8"?>
<ds:datastoreItem xmlns:ds="http://schemas.openxmlformats.org/officeDocument/2006/customXml" ds:itemID="{2316C5F8-B682-4421-B643-031AB78B03BB}"/>
</file>

<file path=customXml/itemProps3.xml><?xml version="1.0" encoding="utf-8"?>
<ds:datastoreItem xmlns:ds="http://schemas.openxmlformats.org/officeDocument/2006/customXml" ds:itemID="{2A525364-775B-4AE3-927C-4A7935261D0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Riehle, Bernd [KEA-BW]</dc:creator>
  <cp:keywords/>
  <dc:description/>
  <cp:lastModifiedBy/>
  <cp:revision/>
  <dcterms:created xsi:type="dcterms:W3CDTF">2024-06-19T11:24:36Z</dcterms:created>
  <dcterms:modified xsi:type="dcterms:W3CDTF">2026-01-13T13:59:45Z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9deb43-4acb-4b52-9f60-4fbbc307a3db_Enabled">
    <vt:lpwstr>true</vt:lpwstr>
  </property>
  <property fmtid="{D5CDD505-2E9C-101B-9397-08002B2CF9AE}" pid="3" name="MSIP_Label_b69deb43-4acb-4b52-9f60-4fbbc307a3db_SetDate">
    <vt:lpwstr>2024-06-19T11:25:49Z</vt:lpwstr>
  </property>
  <property fmtid="{D5CDD505-2E9C-101B-9397-08002B2CF9AE}" pid="4" name="MSIP_Label_b69deb43-4acb-4b52-9f60-4fbbc307a3db_Method">
    <vt:lpwstr>Standard</vt:lpwstr>
  </property>
  <property fmtid="{D5CDD505-2E9C-101B-9397-08002B2CF9AE}" pid="5" name="MSIP_Label_b69deb43-4acb-4b52-9f60-4fbbc307a3db_Name">
    <vt:lpwstr>Public</vt:lpwstr>
  </property>
  <property fmtid="{D5CDD505-2E9C-101B-9397-08002B2CF9AE}" pid="6" name="MSIP_Label_b69deb43-4acb-4b52-9f60-4fbbc307a3db_SiteId">
    <vt:lpwstr>faad63e0-cb31-4cc2-815c-64e8226a22a3</vt:lpwstr>
  </property>
  <property fmtid="{D5CDD505-2E9C-101B-9397-08002B2CF9AE}" pid="7" name="MSIP_Label_b69deb43-4acb-4b52-9f60-4fbbc307a3db_ActionId">
    <vt:lpwstr>67218d8c-81f7-41c6-a5d6-95e8b64e366b</vt:lpwstr>
  </property>
  <property fmtid="{D5CDD505-2E9C-101B-9397-08002B2CF9AE}" pid="8" name="MSIP_Label_b69deb43-4acb-4b52-9f60-4fbbc307a3db_ContentBits">
    <vt:lpwstr>0</vt:lpwstr>
  </property>
  <property fmtid="{D5CDD505-2E9C-101B-9397-08002B2CF9AE}" pid="9" name="ContentTypeId">
    <vt:lpwstr>0x0101002B392EDC27315C4BBDFF2E2C9E439E4D</vt:lpwstr>
  </property>
  <property fmtid="{D5CDD505-2E9C-101B-9397-08002B2CF9AE}" pid="10" name="MediaServiceImageTags">
    <vt:lpwstr/>
  </property>
</Properties>
</file>